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ggi\Documents\Marcia'sFiles\OLGA\WNHGA\Forms\FINALProtected\"/>
    </mc:Choice>
  </mc:AlternateContent>
  <xr:revisionPtr revIDLastSave="0" documentId="13_ncr:8001_{493400ED-B262-4822-8F7A-26810168D08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P front" sheetId="1" r:id="rId1"/>
    <sheet name="TP Back" sheetId="3" r:id="rId2"/>
  </sheets>
  <definedNames>
    <definedName name="_xlnm.Print_Area" localSheetId="1">'TP Back'!$A$1:$P$30</definedName>
    <definedName name="_xlnm.Print_Area" localSheetId="0">'TP front'!$A$1:$P$30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" i="1" l="1"/>
  <c r="M7" i="1"/>
  <c r="P6" i="1" s="1"/>
  <c r="D13" i="1"/>
  <c r="E13" i="1"/>
  <c r="F13" i="1"/>
  <c r="G13" i="1"/>
  <c r="H13" i="1"/>
  <c r="I13" i="1"/>
  <c r="J13" i="1"/>
  <c r="K13" i="1"/>
  <c r="L13" i="1"/>
  <c r="M21" i="1"/>
  <c r="M22" i="1"/>
  <c r="P21" i="1" s="1"/>
  <c r="I28" i="1"/>
  <c r="J28" i="1"/>
  <c r="K28" i="1"/>
  <c r="L28" i="1"/>
  <c r="D28" i="1"/>
  <c r="M6" i="3"/>
  <c r="M7" i="3"/>
  <c r="P6" i="3" s="1"/>
  <c r="F13" i="3"/>
  <c r="G13" i="3"/>
  <c r="H13" i="3"/>
  <c r="I13" i="3"/>
  <c r="J13" i="3"/>
  <c r="K13" i="3"/>
  <c r="L13" i="3"/>
  <c r="D13" i="3"/>
  <c r="M21" i="3"/>
  <c r="M22" i="3"/>
  <c r="P21" i="3" s="1"/>
  <c r="F28" i="3"/>
  <c r="G28" i="3"/>
  <c r="H28" i="3"/>
  <c r="I28" i="3"/>
  <c r="J28" i="3"/>
  <c r="K28" i="3"/>
  <c r="L28" i="3"/>
  <c r="D28" i="3" s="1"/>
  <c r="H28" i="1"/>
  <c r="G28" i="1"/>
  <c r="F28" i="1"/>
  <c r="E28" i="1"/>
  <c r="E13" i="3"/>
  <c r="E28" i="3" l="1"/>
  <c r="C25" i="3"/>
  <c r="N25" i="3" s="1"/>
  <c r="C24" i="3"/>
  <c r="N24" i="3" s="1"/>
  <c r="C9" i="3"/>
  <c r="N9" i="3" s="1"/>
  <c r="C10" i="3"/>
  <c r="N10" i="3" s="1"/>
  <c r="C24" i="1"/>
  <c r="N24" i="1" s="1"/>
  <c r="C25" i="1"/>
  <c r="N25" i="1" s="1"/>
  <c r="C9" i="1"/>
  <c r="N9" i="1" s="1"/>
  <c r="C10" i="1"/>
  <c r="N10" i="1" s="1"/>
</calcChain>
</file>

<file path=xl/sharedStrings.xml><?xml version="1.0" encoding="utf-8"?>
<sst xmlns="http://schemas.openxmlformats.org/spreadsheetml/2006/main" count="128" uniqueCount="39">
  <si>
    <t>Play starts at</t>
  </si>
  <si>
    <t>with</t>
  </si>
  <si>
    <t>minutes allowed per hole</t>
  </si>
  <si>
    <t>Flight</t>
  </si>
  <si>
    <t>Starting Hole</t>
  </si>
  <si>
    <t>Total</t>
  </si>
  <si>
    <t>HCP</t>
  </si>
  <si>
    <t>Net</t>
  </si>
  <si>
    <t>Adj</t>
  </si>
  <si>
    <t>Red</t>
  </si>
  <si>
    <t>Par</t>
  </si>
  <si>
    <t>Womens' HCP</t>
  </si>
  <si>
    <t>FLAG IN HOLE:</t>
  </si>
  <si>
    <t>Player signature:</t>
  </si>
  <si>
    <t>Attest:</t>
  </si>
  <si>
    <t>Hole #</t>
  </si>
  <si>
    <t>Net Best Ball</t>
  </si>
  <si>
    <t>BACK RED TEES</t>
  </si>
  <si>
    <t xml:space="preserve">Do NOT post your score </t>
  </si>
  <si>
    <t>Captains will post for you!</t>
  </si>
  <si>
    <t>Player's Name</t>
    <phoneticPr fontId="17" type="noConversion"/>
  </si>
  <si>
    <t>Player's Name</t>
    <phoneticPr fontId="17" type="noConversion"/>
  </si>
  <si>
    <t>Players' Club Name</t>
    <phoneticPr fontId="17" type="noConversion"/>
  </si>
  <si>
    <t>Players' Club Name</t>
    <phoneticPr fontId="17" type="noConversion"/>
  </si>
  <si>
    <t>Type Club Name Here</t>
    <phoneticPr fontId="17" type="noConversion"/>
  </si>
  <si>
    <t>Type Club Name Here</t>
    <phoneticPr fontId="17" type="noConversion"/>
  </si>
  <si>
    <t>Competitors' Club Here</t>
    <phoneticPr fontId="17" type="noConversion"/>
  </si>
  <si>
    <t>Lake of the Pines</t>
  </si>
  <si>
    <t>Slope</t>
  </si>
  <si>
    <t>Rating</t>
  </si>
  <si>
    <t>Red Tees</t>
  </si>
  <si>
    <t>Day and Date of Play</t>
  </si>
  <si>
    <r>
      <t>FRON</t>
    </r>
    <r>
      <rPr>
        <b/>
        <sz val="10"/>
        <color indexed="8"/>
        <rFont val="Verdana"/>
        <family val="2"/>
      </rPr>
      <t>T RED</t>
    </r>
    <r>
      <rPr>
        <b/>
        <sz val="10"/>
        <rFont val="Verdana"/>
        <family val="2"/>
      </rPr>
      <t xml:space="preserve"> TEES</t>
    </r>
  </si>
  <si>
    <r>
      <t>FRONT</t>
    </r>
    <r>
      <rPr>
        <b/>
        <sz val="10"/>
        <color indexed="8"/>
        <rFont val="Verdana"/>
        <family val="2"/>
      </rPr>
      <t xml:space="preserve"> RED </t>
    </r>
    <r>
      <rPr>
        <b/>
        <sz val="10"/>
        <rFont val="Verdana"/>
        <family val="2"/>
      </rPr>
      <t>TEES</t>
    </r>
  </si>
  <si>
    <r>
      <rPr>
        <sz val="10"/>
        <color indexed="8"/>
        <rFont val="Arial"/>
        <family val="2"/>
      </rPr>
      <t xml:space="preserve">Red </t>
    </r>
    <r>
      <rPr>
        <sz val="10"/>
        <color indexed="8"/>
        <rFont val="Arial"/>
        <family val="2"/>
      </rPr>
      <t>Tees</t>
    </r>
  </si>
  <si>
    <t>9H Index</t>
  </si>
  <si>
    <t>9 hole ratings</t>
  </si>
  <si>
    <t>Player's Name</t>
  </si>
  <si>
    <t>Type Club Name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</si>
</sst>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2" x14ac:knownFonts="1">
    <font>
      <sz val="10"/>
      <name val="Verdana"/>
    </font>
    <font>
      <sz val="10"/>
      <name val="Verdana"/>
      <family val="2"/>
    </font>
    <font>
      <sz val="10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11"/>
      <name val="Arial"/>
      <family val="2"/>
    </font>
    <font>
      <sz val="9"/>
      <name val="Arial"/>
      <family val="2"/>
    </font>
    <font>
      <sz val="9"/>
      <name val="Verdana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omic Sans MS"/>
      <family val="4"/>
    </font>
    <font>
      <b/>
      <sz val="11"/>
      <color indexed="10"/>
      <name val="Arial"/>
      <family val="2"/>
    </font>
    <font>
      <sz val="8"/>
      <name val="Verdana"/>
      <family val="2"/>
    </font>
    <font>
      <b/>
      <sz val="16"/>
      <color indexed="17"/>
      <name val="Arial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0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164" fontId="5" fillId="2" borderId="2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3" fillId="2" borderId="2" xfId="0" applyFont="1" applyFill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Protection="1"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8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20" fontId="8" fillId="2" borderId="2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Protection="1">
      <protection locked="0"/>
    </xf>
    <xf numFmtId="0" fontId="2" fillId="0" borderId="20" xfId="0" applyFont="1" applyBorder="1" applyProtection="1">
      <protection locked="0"/>
    </xf>
    <xf numFmtId="0" fontId="0" fillId="0" borderId="0" xfId="0" applyProtection="1">
      <protection locked="0"/>
    </xf>
    <xf numFmtId="20" fontId="1" fillId="0" borderId="2" xfId="0" applyNumberFormat="1" applyFont="1" applyBorder="1" applyProtection="1">
      <protection locked="0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 wrapText="1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Protection="1">
      <protection locked="0"/>
    </xf>
    <xf numFmtId="0" fontId="14" fillId="0" borderId="9" xfId="0" applyFont="1" applyBorder="1" applyAlignment="1" applyProtection="1">
      <alignment horizontal="center" wrapText="1"/>
      <protection locked="0"/>
    </xf>
    <xf numFmtId="0" fontId="18" fillId="0" borderId="2" xfId="0" applyFont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>
      <alignment horizontal="center"/>
    </xf>
    <xf numFmtId="0" fontId="2" fillId="4" borderId="7" xfId="0" applyFont="1" applyFill="1" applyBorder="1"/>
    <xf numFmtId="20" fontId="8" fillId="2" borderId="2" xfId="0" applyNumberFormat="1" applyFont="1" applyFill="1" applyBorder="1" applyAlignment="1">
      <alignment horizontal="center"/>
    </xf>
    <xf numFmtId="0" fontId="2" fillId="0" borderId="7" xfId="0" applyFont="1" applyBorder="1"/>
    <xf numFmtId="0" fontId="2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13" fillId="3" borderId="6" xfId="0" applyFont="1" applyFill="1" applyBorder="1" applyAlignment="1" applyProtection="1">
      <alignment wrapText="1"/>
      <protection locked="0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3" borderId="2" xfId="0" applyFont="1" applyFill="1" applyBorder="1"/>
    <xf numFmtId="0" fontId="21" fillId="0" borderId="9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3" fillId="3" borderId="6" xfId="0" applyFont="1" applyFill="1" applyBorder="1" applyAlignment="1">
      <alignment wrapText="1"/>
    </xf>
    <xf numFmtId="0" fontId="14" fillId="0" borderId="8" xfId="0" applyFont="1" applyBorder="1"/>
    <xf numFmtId="0" fontId="12" fillId="0" borderId="11" xfId="0" applyFont="1" applyBorder="1" applyAlignment="1">
      <alignment horizontal="center"/>
    </xf>
    <xf numFmtId="0" fontId="18" fillId="0" borderId="2" xfId="0" applyFont="1" applyBorder="1" applyAlignment="1">
      <alignment horizontal="right" vertical="top"/>
    </xf>
    <xf numFmtId="0" fontId="2" fillId="0" borderId="2" xfId="0" applyFont="1" applyBorder="1"/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15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2" fillId="0" borderId="15" xfId="0" applyFont="1" applyBorder="1"/>
    <xf numFmtId="0" fontId="2" fillId="0" borderId="16" xfId="0" applyFont="1" applyBorder="1"/>
    <xf numFmtId="0" fontId="1" fillId="0" borderId="1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0" fontId="14" fillId="0" borderId="8" xfId="0" applyFont="1" applyBorder="1" applyAlignment="1">
      <alignment horizontal="left"/>
    </xf>
    <xf numFmtId="20" fontId="1" fillId="0" borderId="2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165" fontId="4" fillId="0" borderId="1" xfId="0" applyNumberFormat="1" applyFont="1" applyBorder="1" applyAlignment="1" applyProtection="1">
      <alignment horizontal="center" vertical="center"/>
      <protection locked="0"/>
    </xf>
    <xf numFmtId="165" fontId="4" fillId="0" borderId="0" xfId="0" applyNumberFormat="1" applyFont="1" applyAlignment="1" applyProtection="1">
      <alignment horizontal="center" vertical="center"/>
      <protection locked="0"/>
    </xf>
    <xf numFmtId="165" fontId="4" fillId="0" borderId="16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/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6" fillId="0" borderId="27" xfId="0" applyFont="1" applyBorder="1" applyAlignment="1">
      <alignment horizontal="center" vertical="top"/>
    </xf>
    <xf numFmtId="0" fontId="16" fillId="0" borderId="28" xfId="0" applyFont="1" applyBorder="1" applyAlignment="1">
      <alignment horizontal="center" vertical="top"/>
    </xf>
    <xf numFmtId="0" fontId="1" fillId="0" borderId="29" xfId="0" applyFont="1" applyBorder="1"/>
    <xf numFmtId="0" fontId="1" fillId="0" borderId="30" xfId="0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" fillId="0" borderId="33" xfId="0" applyFont="1" applyBorder="1"/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16" fillId="0" borderId="31" xfId="0" applyFont="1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6" fillId="0" borderId="27" xfId="0" applyFont="1" applyBorder="1" applyAlignment="1" applyProtection="1">
      <alignment horizontal="center" vertical="top"/>
      <protection locked="0"/>
    </xf>
    <xf numFmtId="0" fontId="16" fillId="0" borderId="28" xfId="0" applyFont="1" applyBorder="1" applyAlignment="1" applyProtection="1">
      <alignment horizontal="center" vertical="top"/>
      <protection locked="0"/>
    </xf>
    <xf numFmtId="0" fontId="1" fillId="0" borderId="29" xfId="0" applyFont="1" applyBorder="1" applyProtection="1">
      <protection locked="0"/>
    </xf>
    <xf numFmtId="0" fontId="1" fillId="0" borderId="30" xfId="0" applyFont="1" applyBorder="1" applyProtection="1">
      <protection locked="0"/>
    </xf>
    <xf numFmtId="0" fontId="1" fillId="0" borderId="33" xfId="0" applyFont="1" applyBorder="1" applyProtection="1">
      <protection locked="0"/>
    </xf>
  </cellXfs>
  <cellStyles count="1">
    <cellStyle name="Normal" xfId="0" builtinId="0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9"/>
  <sheetViews>
    <sheetView showGridLines="0" tabSelected="1" showWhiteSpace="0" view="pageLayout" zoomScaleNormal="90" workbookViewId="0">
      <selection activeCell="U11" sqref="U11"/>
    </sheetView>
  </sheetViews>
  <sheetFormatPr defaultColWidth="8.81640625" defaultRowHeight="13.2" x14ac:dyDescent="0.25"/>
  <cols>
    <col min="1" max="1" width="19.453125" style="1" customWidth="1"/>
    <col min="2" max="2" width="6.54296875" style="1" customWidth="1"/>
    <col min="3" max="3" width="4.26953125" style="1" customWidth="1"/>
    <col min="4" max="13" width="5.453125" style="1" customWidth="1"/>
    <col min="14" max="14" width="5.453125" style="2" customWidth="1"/>
    <col min="15" max="16" width="5.453125" style="3" customWidth="1"/>
    <col min="17" max="16384" width="8.81640625" style="1"/>
  </cols>
  <sheetData>
    <row r="1" spans="1:16" ht="7.95" customHeight="1" thickBot="1" x14ac:dyDescent="0.3"/>
    <row r="2" spans="1:16" ht="15.75" customHeight="1" x14ac:dyDescent="0.2">
      <c r="A2" s="105" t="s">
        <v>24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</row>
    <row r="3" spans="1:16" ht="15.75" customHeight="1" x14ac:dyDescent="0.2">
      <c r="A3" s="108" t="s">
        <v>31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10"/>
    </row>
    <row r="4" spans="1:16" ht="15.75" customHeight="1" x14ac:dyDescent="0.25">
      <c r="A4" s="5" t="s">
        <v>32</v>
      </c>
      <c r="B4" s="64"/>
      <c r="C4" s="111" t="s">
        <v>0</v>
      </c>
      <c r="D4" s="112"/>
      <c r="E4" s="113"/>
      <c r="F4" s="7">
        <v>0.35416666666666669</v>
      </c>
      <c r="G4" s="65" t="s">
        <v>1</v>
      </c>
      <c r="H4" s="9">
        <v>18</v>
      </c>
      <c r="I4" s="66" t="s">
        <v>2</v>
      </c>
      <c r="J4" s="67"/>
      <c r="K4" s="67"/>
      <c r="L4" s="67"/>
      <c r="M4" s="68"/>
      <c r="N4" s="100" t="s">
        <v>36</v>
      </c>
      <c r="O4" s="101"/>
      <c r="P4" s="102"/>
    </row>
    <row r="5" spans="1:16" ht="15.75" customHeight="1" x14ac:dyDescent="0.25">
      <c r="A5" s="71" t="s">
        <v>3</v>
      </c>
      <c r="B5" s="14"/>
      <c r="C5" s="60" t="s">
        <v>15</v>
      </c>
      <c r="D5" s="60">
        <v>1</v>
      </c>
      <c r="E5" s="60">
        <v>2</v>
      </c>
      <c r="F5" s="60">
        <v>3</v>
      </c>
      <c r="G5" s="60">
        <v>4</v>
      </c>
      <c r="H5" s="60">
        <v>5</v>
      </c>
      <c r="I5" s="60">
        <v>6</v>
      </c>
      <c r="J5" s="60">
        <v>7</v>
      </c>
      <c r="K5" s="60">
        <v>8</v>
      </c>
      <c r="L5" s="60">
        <v>9</v>
      </c>
      <c r="M5" s="60" t="s">
        <v>5</v>
      </c>
      <c r="N5" s="72" t="s">
        <v>28</v>
      </c>
      <c r="O5" s="72" t="s">
        <v>29</v>
      </c>
      <c r="P5" s="73" t="s">
        <v>10</v>
      </c>
    </row>
    <row r="6" spans="1:16" ht="15.75" customHeight="1" x14ac:dyDescent="0.25">
      <c r="A6" s="71" t="s">
        <v>4</v>
      </c>
      <c r="B6" s="18"/>
      <c r="C6" s="74" t="s">
        <v>9</v>
      </c>
      <c r="D6" s="50">
        <v>292</v>
      </c>
      <c r="E6" s="50">
        <v>361</v>
      </c>
      <c r="F6" s="50">
        <v>341</v>
      </c>
      <c r="G6" s="50">
        <v>117</v>
      </c>
      <c r="H6" s="50">
        <v>491</v>
      </c>
      <c r="I6" s="50">
        <v>169</v>
      </c>
      <c r="J6" s="50">
        <v>479</v>
      </c>
      <c r="K6" s="50">
        <v>269</v>
      </c>
      <c r="L6" s="50">
        <v>387</v>
      </c>
      <c r="M6" s="59">
        <f>SUM(D6:L6)</f>
        <v>2906</v>
      </c>
      <c r="N6" s="55">
        <v>119</v>
      </c>
      <c r="O6" s="75">
        <v>34.4</v>
      </c>
      <c r="P6" s="58">
        <f>M7</f>
        <v>36</v>
      </c>
    </row>
    <row r="7" spans="1:16" ht="15.75" customHeight="1" x14ac:dyDescent="0.25">
      <c r="A7" s="76" t="s">
        <v>34</v>
      </c>
      <c r="B7" s="72"/>
      <c r="C7" s="77" t="s">
        <v>10</v>
      </c>
      <c r="D7" s="51">
        <v>4</v>
      </c>
      <c r="E7" s="51">
        <v>4</v>
      </c>
      <c r="F7" s="51">
        <v>4</v>
      </c>
      <c r="G7" s="51">
        <v>3</v>
      </c>
      <c r="H7" s="51">
        <v>5</v>
      </c>
      <c r="I7" s="51">
        <v>3</v>
      </c>
      <c r="J7" s="51">
        <v>5</v>
      </c>
      <c r="K7" s="51">
        <v>4</v>
      </c>
      <c r="L7" s="51">
        <v>4</v>
      </c>
      <c r="M7" s="59">
        <f>SUM(D7:L7)</f>
        <v>36</v>
      </c>
      <c r="N7" s="60"/>
      <c r="O7" s="60"/>
      <c r="P7" s="78"/>
    </row>
    <row r="8" spans="1:16" ht="15.75" customHeight="1" x14ac:dyDescent="0.25">
      <c r="A8" s="79" t="s">
        <v>23</v>
      </c>
      <c r="B8" s="80" t="s">
        <v>35</v>
      </c>
      <c r="C8" s="81" t="s">
        <v>6</v>
      </c>
      <c r="D8" s="69"/>
      <c r="E8" s="70"/>
      <c r="F8" s="70"/>
      <c r="G8" s="70"/>
      <c r="H8" s="70"/>
      <c r="I8" s="70"/>
      <c r="J8" s="70"/>
      <c r="K8" s="70"/>
      <c r="L8" s="70"/>
      <c r="M8" s="70"/>
      <c r="N8" s="60" t="s">
        <v>6</v>
      </c>
      <c r="O8" s="60" t="s">
        <v>7</v>
      </c>
      <c r="P8" s="78" t="s">
        <v>8</v>
      </c>
    </row>
    <row r="9" spans="1:16" ht="24" customHeight="1" x14ac:dyDescent="0.25">
      <c r="A9" s="63" t="s">
        <v>20</v>
      </c>
      <c r="B9" s="27">
        <v>18.7</v>
      </c>
      <c r="C9" s="46">
        <f>IF(ROUND(B9*$N$6/113+($O$6-$P$6),0)&lt;0,0,ROUND(B9*$N$6/113+($O$6-$P$6),0))</f>
        <v>18</v>
      </c>
      <c r="D9" s="82"/>
      <c r="E9" s="82"/>
      <c r="F9" s="82"/>
      <c r="G9" s="82"/>
      <c r="H9" s="82"/>
      <c r="I9" s="82"/>
      <c r="J9" s="82"/>
      <c r="K9" s="82"/>
      <c r="L9" s="82"/>
      <c r="M9" s="60"/>
      <c r="N9" s="47">
        <f>C9</f>
        <v>18</v>
      </c>
      <c r="O9" s="83"/>
      <c r="P9" s="84"/>
    </row>
    <row r="10" spans="1:16" ht="24" customHeight="1" thickBot="1" x14ac:dyDescent="0.3">
      <c r="A10" s="63" t="s">
        <v>21</v>
      </c>
      <c r="B10" s="27"/>
      <c r="C10" s="46">
        <f>IF(ROUND(B10*$N$6/113+($O$6-$P$6),0)&lt;0,0,ROUND(B10*$N$6/113+($O$6-$P$6),0))</f>
        <v>0</v>
      </c>
      <c r="D10" s="82"/>
      <c r="E10" s="82"/>
      <c r="F10" s="82"/>
      <c r="G10" s="82"/>
      <c r="H10" s="82"/>
      <c r="I10" s="82"/>
      <c r="J10" s="82"/>
      <c r="K10" s="82"/>
      <c r="L10" s="82"/>
      <c r="M10" s="85"/>
      <c r="N10" s="48">
        <f>C10</f>
        <v>0</v>
      </c>
      <c r="O10" s="86"/>
      <c r="P10" s="87"/>
    </row>
    <row r="11" spans="1:16" ht="24" customHeight="1" thickBot="1" x14ac:dyDescent="0.3">
      <c r="A11" s="88"/>
      <c r="B11" s="115" t="s">
        <v>16</v>
      </c>
      <c r="C11" s="116"/>
      <c r="D11" s="60"/>
      <c r="E11" s="60"/>
      <c r="F11" s="60"/>
      <c r="G11" s="60"/>
      <c r="H11" s="60"/>
      <c r="I11" s="60"/>
      <c r="J11" s="60"/>
      <c r="K11" s="60"/>
      <c r="L11" s="69"/>
      <c r="M11" s="89"/>
      <c r="N11" s="90"/>
      <c r="O11" s="91"/>
      <c r="P11" s="92"/>
    </row>
    <row r="12" spans="1:16" ht="15.45" customHeight="1" x14ac:dyDescent="0.25">
      <c r="A12" s="93"/>
      <c r="B12" s="103" t="s">
        <v>11</v>
      </c>
      <c r="C12" s="104"/>
      <c r="D12" s="51">
        <v>13</v>
      </c>
      <c r="E12" s="51">
        <v>7</v>
      </c>
      <c r="F12" s="51">
        <v>11</v>
      </c>
      <c r="G12" s="51">
        <v>15</v>
      </c>
      <c r="H12" s="51">
        <v>1</v>
      </c>
      <c r="I12" s="51">
        <v>17</v>
      </c>
      <c r="J12" s="51">
        <v>3</v>
      </c>
      <c r="K12" s="51">
        <v>9</v>
      </c>
      <c r="L12" s="51">
        <v>5</v>
      </c>
      <c r="M12" s="74"/>
      <c r="N12" s="94"/>
      <c r="P12" s="92"/>
    </row>
    <row r="13" spans="1:16" ht="12.45" customHeight="1" x14ac:dyDescent="0.25">
      <c r="A13" s="93"/>
      <c r="B13" s="124" t="s">
        <v>12</v>
      </c>
      <c r="C13" s="125"/>
      <c r="D13" s="57">
        <f>IF(D$5&gt;=$B$6,$F$4+(D$5-$B$6+1)*$H$4/1440, $L$13+(D$5*$H$4/1440))</f>
        <v>0.37916666666666671</v>
      </c>
      <c r="E13" s="57">
        <f t="shared" ref="E13:L13" si="0">IF(E$5&gt;=$B$6,$F$4+(E$5-$B$6+1)*$H$4/1440,$L$13+(E$5*$H$4/1440))</f>
        <v>0.39166666666666666</v>
      </c>
      <c r="F13" s="57">
        <f t="shared" si="0"/>
        <v>0.40416666666666667</v>
      </c>
      <c r="G13" s="57">
        <f t="shared" si="0"/>
        <v>0.41666666666666669</v>
      </c>
      <c r="H13" s="57">
        <f t="shared" si="0"/>
        <v>0.4291666666666667</v>
      </c>
      <c r="I13" s="57">
        <f t="shared" si="0"/>
        <v>0.44166666666666665</v>
      </c>
      <c r="J13" s="57">
        <f t="shared" si="0"/>
        <v>0.45416666666666672</v>
      </c>
      <c r="K13" s="57">
        <f t="shared" si="0"/>
        <v>0.46666666666666667</v>
      </c>
      <c r="L13" s="57">
        <f t="shared" si="0"/>
        <v>0.47916666666666669</v>
      </c>
      <c r="M13" s="57"/>
      <c r="N13" s="94"/>
      <c r="P13" s="92"/>
    </row>
    <row r="14" spans="1:16" ht="25.05" customHeight="1" x14ac:dyDescent="0.25">
      <c r="A14" s="126" t="s">
        <v>18</v>
      </c>
      <c r="B14" s="127"/>
      <c r="C14" s="122" t="s">
        <v>13</v>
      </c>
      <c r="D14" s="123"/>
      <c r="E14" s="123"/>
      <c r="F14" s="123"/>
      <c r="G14" s="114"/>
      <c r="H14" s="114"/>
      <c r="I14" s="114"/>
      <c r="J14" s="114"/>
      <c r="K14" s="113"/>
      <c r="L14" s="117"/>
      <c r="M14" s="117"/>
      <c r="N14" s="94"/>
      <c r="P14" s="92"/>
    </row>
    <row r="15" spans="1:16" ht="25.05" customHeight="1" thickBot="1" x14ac:dyDescent="0.3">
      <c r="A15" s="118" t="s">
        <v>19</v>
      </c>
      <c r="B15" s="119"/>
      <c r="C15" s="120" t="s">
        <v>14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8"/>
      <c r="N15" s="95"/>
      <c r="O15" s="96"/>
      <c r="P15" s="97"/>
    </row>
    <row r="16" spans="1:16" customFormat="1" ht="31.95" customHeight="1" thickBot="1" x14ac:dyDescent="0.25"/>
    <row r="17" spans="1:17" ht="15.75" customHeight="1" x14ac:dyDescent="0.2">
      <c r="A17" s="105" t="s">
        <v>25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7"/>
    </row>
    <row r="18" spans="1:17" ht="15.75" customHeight="1" x14ac:dyDescent="0.2">
      <c r="A18" s="108" t="s">
        <v>31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10"/>
    </row>
    <row r="19" spans="1:17" ht="15.75" customHeight="1" x14ac:dyDescent="0.25">
      <c r="A19" s="5" t="s">
        <v>33</v>
      </c>
      <c r="B19" s="64"/>
      <c r="C19" s="111" t="s">
        <v>0</v>
      </c>
      <c r="D19" s="112"/>
      <c r="E19" s="113"/>
      <c r="F19" s="7">
        <v>0.35416666666666669</v>
      </c>
      <c r="G19" s="65" t="s">
        <v>1</v>
      </c>
      <c r="H19" s="9">
        <v>18</v>
      </c>
      <c r="I19" s="66" t="s">
        <v>2</v>
      </c>
      <c r="J19" s="67"/>
      <c r="K19" s="67"/>
      <c r="L19" s="67"/>
      <c r="M19" s="68"/>
      <c r="N19" s="100" t="s">
        <v>36</v>
      </c>
      <c r="O19" s="101"/>
      <c r="P19" s="102"/>
    </row>
    <row r="20" spans="1:17" ht="15.75" customHeight="1" x14ac:dyDescent="0.25">
      <c r="A20" s="71" t="s">
        <v>3</v>
      </c>
      <c r="B20" s="14"/>
      <c r="C20" s="60" t="s">
        <v>15</v>
      </c>
      <c r="D20" s="60">
        <v>1</v>
      </c>
      <c r="E20" s="60">
        <v>2</v>
      </c>
      <c r="F20" s="60">
        <v>3</v>
      </c>
      <c r="G20" s="60">
        <v>4</v>
      </c>
      <c r="H20" s="60">
        <v>5</v>
      </c>
      <c r="I20" s="60">
        <v>6</v>
      </c>
      <c r="J20" s="60">
        <v>7</v>
      </c>
      <c r="K20" s="60">
        <v>8</v>
      </c>
      <c r="L20" s="60">
        <v>9</v>
      </c>
      <c r="M20" s="60" t="s">
        <v>5</v>
      </c>
      <c r="N20" s="72" t="s">
        <v>28</v>
      </c>
      <c r="O20" s="72" t="s">
        <v>29</v>
      </c>
      <c r="P20" s="73" t="s">
        <v>10</v>
      </c>
    </row>
    <row r="21" spans="1:17" ht="15.75" customHeight="1" x14ac:dyDescent="0.25">
      <c r="A21" s="71" t="s">
        <v>4</v>
      </c>
      <c r="B21" s="18"/>
      <c r="C21" s="74" t="s">
        <v>9</v>
      </c>
      <c r="D21" s="50">
        <v>292</v>
      </c>
      <c r="E21" s="50">
        <v>361</v>
      </c>
      <c r="F21" s="50">
        <v>341</v>
      </c>
      <c r="G21" s="50">
        <v>117</v>
      </c>
      <c r="H21" s="50">
        <v>491</v>
      </c>
      <c r="I21" s="50">
        <v>169</v>
      </c>
      <c r="J21" s="50">
        <v>479</v>
      </c>
      <c r="K21" s="50">
        <v>269</v>
      </c>
      <c r="L21" s="50">
        <v>387</v>
      </c>
      <c r="M21" s="59">
        <f>SUM(D21:L21)</f>
        <v>2906</v>
      </c>
      <c r="N21" s="55">
        <v>129</v>
      </c>
      <c r="O21" s="75">
        <v>34.4</v>
      </c>
      <c r="P21" s="58">
        <f>+M22</f>
        <v>36</v>
      </c>
    </row>
    <row r="22" spans="1:17" ht="15.75" customHeight="1" x14ac:dyDescent="0.25">
      <c r="A22" s="76" t="s">
        <v>34</v>
      </c>
      <c r="B22" s="72"/>
      <c r="C22" s="77" t="s">
        <v>10</v>
      </c>
      <c r="D22" s="51">
        <v>4</v>
      </c>
      <c r="E22" s="51">
        <v>4</v>
      </c>
      <c r="F22" s="51">
        <v>4</v>
      </c>
      <c r="G22" s="51">
        <v>3</v>
      </c>
      <c r="H22" s="51">
        <v>5</v>
      </c>
      <c r="I22" s="51">
        <v>3</v>
      </c>
      <c r="J22" s="51">
        <v>5</v>
      </c>
      <c r="K22" s="51">
        <v>4</v>
      </c>
      <c r="L22" s="51">
        <v>4</v>
      </c>
      <c r="M22" s="60">
        <f>SUM(D22:L22)</f>
        <v>36</v>
      </c>
      <c r="N22" s="60"/>
      <c r="O22" s="60"/>
      <c r="P22" s="78"/>
    </row>
    <row r="23" spans="1:17" ht="15.75" customHeight="1" x14ac:dyDescent="0.25">
      <c r="A23" s="79" t="s">
        <v>22</v>
      </c>
      <c r="B23" s="98" t="s">
        <v>35</v>
      </c>
      <c r="C23" s="81" t="s">
        <v>6</v>
      </c>
      <c r="D23" s="69"/>
      <c r="E23" s="70"/>
      <c r="F23" s="70"/>
      <c r="G23" s="70"/>
      <c r="H23" s="70"/>
      <c r="I23" s="70"/>
      <c r="J23" s="70"/>
      <c r="K23" s="70"/>
      <c r="L23" s="70"/>
      <c r="M23" s="70"/>
      <c r="N23" s="60" t="s">
        <v>6</v>
      </c>
      <c r="O23" s="60" t="s">
        <v>7</v>
      </c>
      <c r="P23" s="78" t="s">
        <v>8</v>
      </c>
    </row>
    <row r="24" spans="1:17" ht="24" customHeight="1" x14ac:dyDescent="0.25">
      <c r="A24" s="63" t="s">
        <v>20</v>
      </c>
      <c r="B24" s="27">
        <v>18.7</v>
      </c>
      <c r="C24" s="61">
        <f>IF(ROUND(B24*$N$21/113+($O$21-$P$21),0)&lt;0,0,ROUND(B24*$N$21/113+($O$21-$P$21),0))</f>
        <v>20</v>
      </c>
      <c r="D24" s="82"/>
      <c r="E24" s="82"/>
      <c r="F24" s="82"/>
      <c r="G24" s="82"/>
      <c r="H24" s="82"/>
      <c r="I24" s="82"/>
      <c r="J24" s="82"/>
      <c r="K24" s="82"/>
      <c r="L24" s="82"/>
      <c r="M24" s="60"/>
      <c r="N24" s="47">
        <f>C24</f>
        <v>20</v>
      </c>
      <c r="O24" s="83"/>
      <c r="P24" s="84"/>
    </row>
    <row r="25" spans="1:17" ht="24" customHeight="1" thickBot="1" x14ac:dyDescent="0.3">
      <c r="A25" s="63" t="s">
        <v>21</v>
      </c>
      <c r="B25" s="27"/>
      <c r="C25" s="61">
        <f>IF(ROUND(B25*$N$21/113+($O$21-$P$21),0)&lt;0,0,ROUND(B25*$N$21/113+($O$21-$P$21),0))</f>
        <v>0</v>
      </c>
      <c r="D25" s="82"/>
      <c r="E25" s="82"/>
      <c r="F25" s="82"/>
      <c r="G25" s="82"/>
      <c r="H25" s="82"/>
      <c r="I25" s="82"/>
      <c r="J25" s="82"/>
      <c r="K25" s="82"/>
      <c r="L25" s="82"/>
      <c r="M25" s="85"/>
      <c r="N25" s="48">
        <f>C25</f>
        <v>0</v>
      </c>
      <c r="O25" s="86"/>
      <c r="P25" s="87"/>
    </row>
    <row r="26" spans="1:17" ht="24" customHeight="1" thickBot="1" x14ac:dyDescent="0.3">
      <c r="A26" s="88"/>
      <c r="B26" s="115" t="s">
        <v>16</v>
      </c>
      <c r="C26" s="116"/>
      <c r="D26" s="60"/>
      <c r="E26" s="60"/>
      <c r="F26" s="60"/>
      <c r="G26" s="60"/>
      <c r="H26" s="60"/>
      <c r="I26" s="60"/>
      <c r="J26" s="60"/>
      <c r="K26" s="60"/>
      <c r="L26" s="69"/>
      <c r="M26" s="89"/>
      <c r="N26" s="90"/>
      <c r="O26" s="91"/>
      <c r="P26" s="92"/>
    </row>
    <row r="27" spans="1:17" ht="15.45" customHeight="1" x14ac:dyDescent="0.25">
      <c r="A27" s="93"/>
      <c r="B27" s="103" t="s">
        <v>11</v>
      </c>
      <c r="C27" s="104"/>
      <c r="D27" s="51">
        <v>13</v>
      </c>
      <c r="E27" s="51">
        <v>7</v>
      </c>
      <c r="F27" s="51">
        <v>11</v>
      </c>
      <c r="G27" s="51">
        <v>15</v>
      </c>
      <c r="H27" s="51">
        <v>1</v>
      </c>
      <c r="I27" s="51">
        <v>17</v>
      </c>
      <c r="J27" s="51">
        <v>3</v>
      </c>
      <c r="K27" s="51">
        <v>9</v>
      </c>
      <c r="L27" s="51">
        <v>5</v>
      </c>
      <c r="M27" s="74"/>
      <c r="N27" s="94"/>
      <c r="P27" s="92"/>
    </row>
    <row r="28" spans="1:17" ht="12.45" customHeight="1" x14ac:dyDescent="0.25">
      <c r="A28" s="93"/>
      <c r="B28" s="124" t="s">
        <v>12</v>
      </c>
      <c r="C28" s="125"/>
      <c r="D28" s="57">
        <f t="shared" ref="D28:L28" si="1">IF(D$20&gt;=$B$21,$F$19+(D$20-$B$21+1)*$H$4/1440, $L$28+(D$20*$H$4/1440))</f>
        <v>0.37916666666666671</v>
      </c>
      <c r="E28" s="57">
        <f t="shared" si="1"/>
        <v>0.39166666666666666</v>
      </c>
      <c r="F28" s="57">
        <f t="shared" si="1"/>
        <v>0.40416666666666667</v>
      </c>
      <c r="G28" s="57">
        <f t="shared" si="1"/>
        <v>0.41666666666666669</v>
      </c>
      <c r="H28" s="57">
        <f t="shared" si="1"/>
        <v>0.4291666666666667</v>
      </c>
      <c r="I28" s="57">
        <f t="shared" si="1"/>
        <v>0.44166666666666665</v>
      </c>
      <c r="J28" s="57">
        <f t="shared" si="1"/>
        <v>0.45416666666666672</v>
      </c>
      <c r="K28" s="57">
        <f t="shared" si="1"/>
        <v>0.46666666666666667</v>
      </c>
      <c r="L28" s="57">
        <f t="shared" si="1"/>
        <v>0.47916666666666669</v>
      </c>
      <c r="M28" s="99"/>
      <c r="N28" s="94"/>
      <c r="P28" s="92"/>
    </row>
    <row r="29" spans="1:17" ht="25.05" customHeight="1" x14ac:dyDescent="0.25">
      <c r="A29" s="126" t="s">
        <v>18</v>
      </c>
      <c r="B29" s="127"/>
      <c r="C29" s="122" t="s">
        <v>13</v>
      </c>
      <c r="D29" s="123"/>
      <c r="E29" s="123"/>
      <c r="F29" s="123"/>
      <c r="G29" s="114"/>
      <c r="H29" s="114"/>
      <c r="I29" s="114"/>
      <c r="J29" s="114"/>
      <c r="K29" s="113"/>
      <c r="L29" s="117"/>
      <c r="M29" s="117"/>
      <c r="N29" s="94"/>
      <c r="P29" s="92"/>
    </row>
    <row r="30" spans="1:17" ht="25.05" customHeight="1" thickBot="1" x14ac:dyDescent="0.3">
      <c r="A30" s="118" t="s">
        <v>19</v>
      </c>
      <c r="B30" s="119"/>
      <c r="C30" s="120" t="s">
        <v>14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8"/>
      <c r="N30" s="95"/>
      <c r="O30" s="96"/>
      <c r="P30" s="97"/>
    </row>
    <row r="31" spans="1:17" ht="25.05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25.05" customHeight="1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2.6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customFormat="1" ht="15.75" customHeight="1" x14ac:dyDescent="0.2"/>
    <row r="35" spans="1:17" customFormat="1" ht="15.75" customHeight="1" x14ac:dyDescent="0.2"/>
    <row r="36" spans="1:17" customFormat="1" ht="15.75" customHeight="1" x14ac:dyDescent="0.2"/>
    <row r="37" spans="1:17" customFormat="1" ht="15.75" customHeight="1" x14ac:dyDescent="0.2"/>
    <row r="38" spans="1:17" customFormat="1" ht="15.75" customHeight="1" x14ac:dyDescent="0.2"/>
    <row r="39" spans="1:17" customFormat="1" ht="15.75" customHeight="1" x14ac:dyDescent="0.2"/>
    <row r="40" spans="1:17" customFormat="1" ht="15.75" customHeight="1" x14ac:dyDescent="0.2"/>
    <row r="41" spans="1:17" customFormat="1" ht="15.75" customHeight="1" x14ac:dyDescent="0.2"/>
    <row r="42" spans="1:17" customFormat="1" ht="15.75" customHeight="1" x14ac:dyDescent="0.2">
      <c r="G42" s="4"/>
    </row>
    <row r="43" spans="1:17" customFormat="1" ht="33" customHeight="1" x14ac:dyDescent="0.2"/>
    <row r="44" spans="1:17" customFormat="1" ht="33" customHeight="1" x14ac:dyDescent="0.2"/>
    <row r="45" spans="1:17" customFormat="1" ht="17.25" customHeight="1" x14ac:dyDescent="0.2"/>
    <row r="46" spans="1:17" customFormat="1" ht="13.8" customHeight="1" x14ac:dyDescent="0.2"/>
    <row r="47" spans="1:17" customFormat="1" ht="25.05" customHeight="1" x14ac:dyDescent="0.2"/>
    <row r="48" spans="1:17" customFormat="1" ht="25.05" customHeight="1" x14ac:dyDescent="0.2"/>
    <row r="49" customFormat="1" ht="12.6" x14ac:dyDescent="0.2"/>
  </sheetData>
  <sheetProtection algorithmName="SHA-512" hashValue="iLwunvy62Js4nlREjZXiRJ525SMZ8B8Wis1RKtsRcDFQravZQ/7C/W6sJcDUouxmSFecPwK02Xem/nqOu92U2Q==" saltValue="CevkcvKhdWpB+LQRqMUUTg==" spinCount="100000" sheet="1"/>
  <mergeCells count="30">
    <mergeCell ref="K15:M15"/>
    <mergeCell ref="A30:B30"/>
    <mergeCell ref="C30:F30"/>
    <mergeCell ref="G30:J30"/>
    <mergeCell ref="K30:M30"/>
    <mergeCell ref="A18:P18"/>
    <mergeCell ref="C19:E19"/>
    <mergeCell ref="C29:F29"/>
    <mergeCell ref="G29:J29"/>
    <mergeCell ref="K29:M29"/>
    <mergeCell ref="B26:C26"/>
    <mergeCell ref="B27:C27"/>
    <mergeCell ref="B28:C28"/>
    <mergeCell ref="A29:B29"/>
    <mergeCell ref="N4:P4"/>
    <mergeCell ref="N19:P19"/>
    <mergeCell ref="B12:C12"/>
    <mergeCell ref="A2:P2"/>
    <mergeCell ref="A3:P3"/>
    <mergeCell ref="C4:E4"/>
    <mergeCell ref="A17:P17"/>
    <mergeCell ref="G14:J14"/>
    <mergeCell ref="B11:C11"/>
    <mergeCell ref="K14:M14"/>
    <mergeCell ref="A15:B15"/>
    <mergeCell ref="C15:F15"/>
    <mergeCell ref="G15:J15"/>
    <mergeCell ref="B13:C13"/>
    <mergeCell ref="A14:B14"/>
    <mergeCell ref="C14:F14"/>
  </mergeCells>
  <phoneticPr fontId="17" type="noConversion"/>
  <conditionalFormatting sqref="D5:L5">
    <cfRule type="cellIs" dxfId="3" priority="6" stopIfTrue="1" operator="equal">
      <formula>$B$6</formula>
    </cfRule>
  </conditionalFormatting>
  <conditionalFormatting sqref="D20:L20">
    <cfRule type="cellIs" dxfId="2" priority="2" stopIfTrue="1" operator="equal">
      <formula>$B$21</formula>
    </cfRule>
  </conditionalFormatting>
  <printOptions horizontalCentered="1"/>
  <pageMargins left="0.5" right="0.5" top="0.25" bottom="0" header="0" footer="0"/>
  <pageSetup orientation="landscape" horizontalDpi="4294967293" verticalDpi="4294967293" r:id="rId1"/>
  <headerFooter alignWithMargins="0">
    <oddFooter>&amp;RMay2022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9"/>
  <sheetViews>
    <sheetView showGridLines="0" zoomScale="90" zoomScaleNormal="90" zoomScalePageLayoutView="90" workbookViewId="0">
      <selection activeCell="S7" sqref="S7"/>
    </sheetView>
  </sheetViews>
  <sheetFormatPr defaultColWidth="8.81640625" defaultRowHeight="13.2" x14ac:dyDescent="0.25"/>
  <cols>
    <col min="1" max="1" width="19.453125" style="1" customWidth="1"/>
    <col min="2" max="2" width="6" style="1" customWidth="1"/>
    <col min="3" max="3" width="4.6328125" style="1" customWidth="1"/>
    <col min="4" max="13" width="5.453125" style="1" customWidth="1"/>
    <col min="14" max="14" width="5.453125" style="2" customWidth="1"/>
    <col min="15" max="16" width="5.453125" style="3" customWidth="1"/>
    <col min="17" max="16384" width="8.81640625" style="1"/>
  </cols>
  <sheetData>
    <row r="1" spans="1:16" ht="13.8" thickBot="1" x14ac:dyDescent="0.3"/>
    <row r="2" spans="1:16" ht="13.95" customHeight="1" x14ac:dyDescent="0.2">
      <c r="A2" s="105" t="s">
        <v>38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</row>
    <row r="3" spans="1:16" ht="15.75" customHeight="1" x14ac:dyDescent="0.2">
      <c r="A3" s="108" t="s">
        <v>31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10"/>
    </row>
    <row r="4" spans="1:16" ht="15.75" customHeight="1" x14ac:dyDescent="0.25">
      <c r="A4" s="49" t="s">
        <v>17</v>
      </c>
      <c r="B4" s="6"/>
      <c r="C4" s="129" t="s">
        <v>0</v>
      </c>
      <c r="D4" s="130"/>
      <c r="E4" s="131"/>
      <c r="F4" s="7">
        <v>0.35416666666666669</v>
      </c>
      <c r="G4" s="8" t="s">
        <v>1</v>
      </c>
      <c r="H4" s="9">
        <v>18</v>
      </c>
      <c r="I4" s="10" t="s">
        <v>2</v>
      </c>
      <c r="J4" s="11"/>
      <c r="K4" s="11"/>
      <c r="L4" s="11"/>
      <c r="M4" s="12"/>
      <c r="N4" s="138" t="s">
        <v>36</v>
      </c>
      <c r="O4" s="139"/>
      <c r="P4" s="140"/>
    </row>
    <row r="5" spans="1:16" ht="15.75" customHeight="1" x14ac:dyDescent="0.25">
      <c r="A5" s="13" t="s">
        <v>3</v>
      </c>
      <c r="B5" s="14"/>
      <c r="C5" s="15" t="s">
        <v>15</v>
      </c>
      <c r="D5" s="15">
        <v>10</v>
      </c>
      <c r="E5" s="15">
        <v>11</v>
      </c>
      <c r="F5" s="15">
        <v>12</v>
      </c>
      <c r="G5" s="15">
        <v>13</v>
      </c>
      <c r="H5" s="15">
        <v>14</v>
      </c>
      <c r="I5" s="15">
        <v>15</v>
      </c>
      <c r="J5" s="15">
        <v>16</v>
      </c>
      <c r="K5" s="15">
        <v>17</v>
      </c>
      <c r="L5" s="15">
        <v>18</v>
      </c>
      <c r="M5" s="15" t="s">
        <v>5</v>
      </c>
      <c r="N5" s="16" t="s">
        <v>28</v>
      </c>
      <c r="O5" s="16" t="s">
        <v>29</v>
      </c>
      <c r="P5" s="17" t="s">
        <v>10</v>
      </c>
    </row>
    <row r="6" spans="1:16" ht="15.75" customHeight="1" x14ac:dyDescent="0.25">
      <c r="A6" s="13" t="s">
        <v>4</v>
      </c>
      <c r="B6" s="18">
        <v>12</v>
      </c>
      <c r="C6" s="19" t="s">
        <v>9</v>
      </c>
      <c r="D6" s="50">
        <v>421</v>
      </c>
      <c r="E6" s="50">
        <v>256</v>
      </c>
      <c r="F6" s="50">
        <v>126</v>
      </c>
      <c r="G6" s="50">
        <v>332</v>
      </c>
      <c r="H6" s="50">
        <v>313</v>
      </c>
      <c r="I6" s="50">
        <v>284</v>
      </c>
      <c r="J6" s="50">
        <v>100</v>
      </c>
      <c r="K6" s="50">
        <v>389</v>
      </c>
      <c r="L6" s="50">
        <v>303</v>
      </c>
      <c r="M6" s="55">
        <f>SUM(D6:L6)</f>
        <v>2524</v>
      </c>
      <c r="N6" s="51">
        <v>119</v>
      </c>
      <c r="O6" s="52">
        <v>34.4</v>
      </c>
      <c r="P6" s="56">
        <f>+M7</f>
        <v>36</v>
      </c>
    </row>
    <row r="7" spans="1:16" ht="15.75" customHeight="1" x14ac:dyDescent="0.25">
      <c r="A7" s="53" t="s">
        <v>30</v>
      </c>
      <c r="B7" s="16"/>
      <c r="C7" s="21" t="s">
        <v>10</v>
      </c>
      <c r="D7" s="51">
        <v>5</v>
      </c>
      <c r="E7" s="51">
        <v>3</v>
      </c>
      <c r="F7" s="51">
        <v>4</v>
      </c>
      <c r="G7" s="51">
        <v>5</v>
      </c>
      <c r="H7" s="51">
        <v>3</v>
      </c>
      <c r="I7" s="51">
        <v>4</v>
      </c>
      <c r="J7" s="51">
        <v>4</v>
      </c>
      <c r="K7" s="51">
        <v>3</v>
      </c>
      <c r="L7" s="51">
        <v>5</v>
      </c>
      <c r="M7" s="55">
        <f>SUM(D7:L7)</f>
        <v>36</v>
      </c>
      <c r="N7" s="15"/>
      <c r="O7" s="15"/>
      <c r="P7" s="22"/>
    </row>
    <row r="8" spans="1:16" ht="15.75" customHeight="1" x14ac:dyDescent="0.25">
      <c r="A8" s="62" t="s">
        <v>27</v>
      </c>
      <c r="B8" s="23" t="s">
        <v>35</v>
      </c>
      <c r="C8" s="24" t="s">
        <v>6</v>
      </c>
      <c r="D8" s="25"/>
      <c r="E8" s="26"/>
      <c r="F8" s="26"/>
      <c r="G8" s="26"/>
      <c r="H8" s="26"/>
      <c r="I8" s="26"/>
      <c r="J8" s="26"/>
      <c r="K8" s="26"/>
      <c r="L8" s="26"/>
      <c r="M8" s="26"/>
      <c r="N8" s="15" t="s">
        <v>6</v>
      </c>
      <c r="O8" s="15" t="s">
        <v>7</v>
      </c>
      <c r="P8" s="22" t="s">
        <v>8</v>
      </c>
    </row>
    <row r="9" spans="1:16" ht="24" customHeight="1" x14ac:dyDescent="0.25">
      <c r="A9" s="63" t="s">
        <v>37</v>
      </c>
      <c r="B9" s="27"/>
      <c r="C9" s="46">
        <f>IF(ROUND(B9*$N$6/113+($O$6-$P$6),0)&lt;0,0,ROUND(B9*$N$6/113+($O$6-$P$6),0))</f>
        <v>0</v>
      </c>
      <c r="D9" s="54"/>
      <c r="E9" s="54"/>
      <c r="F9" s="54"/>
      <c r="G9" s="54"/>
      <c r="H9" s="54"/>
      <c r="I9" s="54"/>
      <c r="J9" s="54"/>
      <c r="K9" s="54"/>
      <c r="L9" s="54"/>
      <c r="M9" s="15"/>
      <c r="N9" s="47">
        <f>C9</f>
        <v>0</v>
      </c>
      <c r="O9" s="20"/>
      <c r="P9" s="28"/>
    </row>
    <row r="10" spans="1:16" ht="24" customHeight="1" thickBot="1" x14ac:dyDescent="0.3">
      <c r="A10" s="63" t="s">
        <v>21</v>
      </c>
      <c r="B10" s="27"/>
      <c r="C10" s="46">
        <f>IF(ROUND(B10*$N$6/113+($O$6-$P$6),0)&lt;0,0,ROUND(B10*$N$6/113+($O$6-$P$6),0))</f>
        <v>0</v>
      </c>
      <c r="D10" s="54"/>
      <c r="E10" s="54"/>
      <c r="F10" s="54"/>
      <c r="G10" s="54"/>
      <c r="H10" s="54"/>
      <c r="I10" s="54"/>
      <c r="J10" s="54"/>
      <c r="K10" s="54"/>
      <c r="L10" s="54"/>
      <c r="M10" s="29"/>
      <c r="N10" s="48">
        <f>C10</f>
        <v>0</v>
      </c>
      <c r="O10" s="30"/>
      <c r="P10" s="31"/>
    </row>
    <row r="11" spans="1:16" ht="24" customHeight="1" thickBot="1" x14ac:dyDescent="0.3">
      <c r="A11" s="32"/>
      <c r="B11" s="132" t="s">
        <v>16</v>
      </c>
      <c r="C11" s="133"/>
      <c r="D11" s="15"/>
      <c r="E11" s="15"/>
      <c r="F11" s="15"/>
      <c r="G11" s="15"/>
      <c r="H11" s="15"/>
      <c r="I11" s="15"/>
      <c r="J11" s="15"/>
      <c r="K11" s="15"/>
      <c r="L11" s="25"/>
      <c r="M11" s="33"/>
      <c r="N11" s="34"/>
      <c r="O11" s="35"/>
      <c r="P11" s="36"/>
    </row>
    <row r="12" spans="1:16" ht="15.45" customHeight="1" x14ac:dyDescent="0.25">
      <c r="A12" s="37"/>
      <c r="B12" s="134" t="s">
        <v>11</v>
      </c>
      <c r="C12" s="135"/>
      <c r="D12" s="51">
        <v>6</v>
      </c>
      <c r="E12" s="51">
        <v>16</v>
      </c>
      <c r="F12" s="51">
        <v>8</v>
      </c>
      <c r="G12" s="51">
        <v>2</v>
      </c>
      <c r="H12" s="51">
        <v>14</v>
      </c>
      <c r="I12" s="51">
        <v>12</v>
      </c>
      <c r="J12" s="51">
        <v>10</v>
      </c>
      <c r="K12" s="51">
        <v>18</v>
      </c>
      <c r="L12" s="51">
        <v>4</v>
      </c>
      <c r="M12" s="19"/>
      <c r="N12" s="38"/>
      <c r="O12" s="39"/>
      <c r="P12" s="36"/>
    </row>
    <row r="13" spans="1:16" ht="12.45" customHeight="1" x14ac:dyDescent="0.25">
      <c r="A13" s="37"/>
      <c r="B13" s="136" t="s">
        <v>12</v>
      </c>
      <c r="C13" s="137"/>
      <c r="D13" s="57">
        <f>IF(D$5&gt;=$B$6,$F$4+(D$5-$B$6+1)*$H$4/1440, $L$13+((D$5-9)*$H$4/1440))</f>
        <v>0.45416666666666666</v>
      </c>
      <c r="E13" s="57">
        <f t="shared" ref="E13:L13" si="0">IF(E$5&gt;=$B$6,$F$4+(E$5-$B$6+1)*$H$4/1440, $L$13+((E$5-9)*$H$4/1440))</f>
        <v>0.46666666666666667</v>
      </c>
      <c r="F13" s="57">
        <f t="shared" si="0"/>
        <v>0.3666666666666667</v>
      </c>
      <c r="G13" s="57">
        <f t="shared" si="0"/>
        <v>0.37916666666666671</v>
      </c>
      <c r="H13" s="57">
        <f t="shared" si="0"/>
        <v>0.39166666666666666</v>
      </c>
      <c r="I13" s="57">
        <f t="shared" si="0"/>
        <v>0.40416666666666667</v>
      </c>
      <c r="J13" s="57">
        <f t="shared" si="0"/>
        <v>0.41666666666666669</v>
      </c>
      <c r="K13" s="57">
        <f t="shared" si="0"/>
        <v>0.4291666666666667</v>
      </c>
      <c r="L13" s="57">
        <f t="shared" si="0"/>
        <v>0.44166666666666665</v>
      </c>
      <c r="M13" s="40"/>
      <c r="N13" s="38"/>
      <c r="O13" s="39"/>
      <c r="P13" s="36"/>
    </row>
    <row r="14" spans="1:16" ht="25.05" customHeight="1" x14ac:dyDescent="0.25">
      <c r="A14" s="141" t="s">
        <v>18</v>
      </c>
      <c r="B14" s="142"/>
      <c r="C14" s="143" t="s">
        <v>13</v>
      </c>
      <c r="D14" s="144"/>
      <c r="E14" s="144"/>
      <c r="F14" s="144"/>
      <c r="G14" s="145"/>
      <c r="H14" s="145"/>
      <c r="I14" s="145"/>
      <c r="J14" s="145"/>
      <c r="K14" s="131"/>
      <c r="L14" s="146"/>
      <c r="M14" s="146"/>
      <c r="N14" s="38"/>
      <c r="O14" s="39"/>
      <c r="P14" s="36"/>
    </row>
    <row r="15" spans="1:16" ht="25.05" customHeight="1" thickBot="1" x14ac:dyDescent="0.3">
      <c r="A15" s="147" t="s">
        <v>19</v>
      </c>
      <c r="B15" s="148"/>
      <c r="C15" s="149" t="s">
        <v>14</v>
      </c>
      <c r="D15" s="150"/>
      <c r="E15" s="150"/>
      <c r="F15" s="150"/>
      <c r="G15" s="150"/>
      <c r="H15" s="150"/>
      <c r="I15" s="150"/>
      <c r="J15" s="150"/>
      <c r="K15" s="150"/>
      <c r="L15" s="150"/>
      <c r="M15" s="151"/>
      <c r="N15" s="41"/>
      <c r="O15" s="42"/>
      <c r="P15" s="43"/>
    </row>
    <row r="16" spans="1:16" customFormat="1" ht="55.95" customHeight="1" thickBot="1" x14ac:dyDescent="0.2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</row>
    <row r="17" spans="1:17" ht="15.75" customHeight="1" x14ac:dyDescent="0.2">
      <c r="A17" s="105" t="s">
        <v>24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7"/>
    </row>
    <row r="18" spans="1:17" ht="15.75" customHeight="1" x14ac:dyDescent="0.2">
      <c r="A18" s="108" t="s">
        <v>31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10"/>
    </row>
    <row r="19" spans="1:17" ht="15.75" customHeight="1" x14ac:dyDescent="0.25">
      <c r="A19" s="49" t="s">
        <v>17</v>
      </c>
      <c r="B19" s="6"/>
      <c r="C19" s="129" t="s">
        <v>0</v>
      </c>
      <c r="D19" s="130"/>
      <c r="E19" s="131"/>
      <c r="F19" s="7">
        <v>0.35416666666666669</v>
      </c>
      <c r="G19" s="8" t="s">
        <v>1</v>
      </c>
      <c r="H19" s="9">
        <v>18</v>
      </c>
      <c r="I19" s="10" t="s">
        <v>2</v>
      </c>
      <c r="J19" s="11"/>
      <c r="K19" s="11"/>
      <c r="L19" s="11"/>
      <c r="M19" s="12"/>
      <c r="N19" s="138" t="s">
        <v>36</v>
      </c>
      <c r="O19" s="139"/>
      <c r="P19" s="140"/>
    </row>
    <row r="20" spans="1:17" ht="15.75" customHeight="1" x14ac:dyDescent="0.25">
      <c r="A20" s="13" t="s">
        <v>3</v>
      </c>
      <c r="B20" s="14"/>
      <c r="C20" s="15" t="s">
        <v>15</v>
      </c>
      <c r="D20" s="15">
        <v>10</v>
      </c>
      <c r="E20" s="15">
        <v>11</v>
      </c>
      <c r="F20" s="15">
        <v>12</v>
      </c>
      <c r="G20" s="15">
        <v>13</v>
      </c>
      <c r="H20" s="15">
        <v>14</v>
      </c>
      <c r="I20" s="15">
        <v>15</v>
      </c>
      <c r="J20" s="15">
        <v>16</v>
      </c>
      <c r="K20" s="15">
        <v>17</v>
      </c>
      <c r="L20" s="15">
        <v>18</v>
      </c>
      <c r="M20" s="15" t="s">
        <v>5</v>
      </c>
      <c r="N20" s="16" t="s">
        <v>28</v>
      </c>
      <c r="O20" s="16" t="s">
        <v>29</v>
      </c>
      <c r="P20" s="17" t="s">
        <v>10</v>
      </c>
    </row>
    <row r="21" spans="1:17" ht="16.2" customHeight="1" x14ac:dyDescent="0.25">
      <c r="A21" s="13" t="s">
        <v>4</v>
      </c>
      <c r="B21" s="18">
        <v>12</v>
      </c>
      <c r="C21" s="19" t="s">
        <v>9</v>
      </c>
      <c r="D21" s="50">
        <v>455</v>
      </c>
      <c r="E21" s="50">
        <v>157</v>
      </c>
      <c r="F21" s="50">
        <v>372</v>
      </c>
      <c r="G21" s="50">
        <v>441</v>
      </c>
      <c r="H21" s="50">
        <v>158</v>
      </c>
      <c r="I21" s="50">
        <v>308</v>
      </c>
      <c r="J21" s="50">
        <v>324</v>
      </c>
      <c r="K21" s="50">
        <v>113</v>
      </c>
      <c r="L21" s="50">
        <v>462</v>
      </c>
      <c r="M21" s="55">
        <f>SUM(D21:L21)</f>
        <v>2790</v>
      </c>
      <c r="N21" s="51">
        <v>129</v>
      </c>
      <c r="O21" s="52">
        <v>34.4</v>
      </c>
      <c r="P21" s="56">
        <f>+M22</f>
        <v>36</v>
      </c>
    </row>
    <row r="22" spans="1:17" ht="15.75" customHeight="1" x14ac:dyDescent="0.25">
      <c r="A22" s="53" t="s">
        <v>30</v>
      </c>
      <c r="B22" s="16"/>
      <c r="C22" s="21" t="s">
        <v>10</v>
      </c>
      <c r="D22" s="51">
        <v>5</v>
      </c>
      <c r="E22" s="51">
        <v>3</v>
      </c>
      <c r="F22" s="51">
        <v>4</v>
      </c>
      <c r="G22" s="51">
        <v>5</v>
      </c>
      <c r="H22" s="51">
        <v>3</v>
      </c>
      <c r="I22" s="51">
        <v>4</v>
      </c>
      <c r="J22" s="51">
        <v>4</v>
      </c>
      <c r="K22" s="51">
        <v>3</v>
      </c>
      <c r="L22" s="51">
        <v>5</v>
      </c>
      <c r="M22" s="55">
        <f>SUM(D22:L22)</f>
        <v>36</v>
      </c>
      <c r="N22" s="15"/>
      <c r="O22" s="15"/>
      <c r="P22" s="22"/>
    </row>
    <row r="23" spans="1:17" ht="15.75" customHeight="1" x14ac:dyDescent="0.25">
      <c r="A23" s="62" t="s">
        <v>26</v>
      </c>
      <c r="B23" s="23" t="s">
        <v>35</v>
      </c>
      <c r="C23" s="24" t="s">
        <v>6</v>
      </c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15" t="s">
        <v>6</v>
      </c>
      <c r="O23" s="15" t="s">
        <v>7</v>
      </c>
      <c r="P23" s="22" t="s">
        <v>8</v>
      </c>
    </row>
    <row r="24" spans="1:17" ht="24" customHeight="1" x14ac:dyDescent="0.25">
      <c r="A24" s="63" t="s">
        <v>20</v>
      </c>
      <c r="B24" s="27"/>
      <c r="C24" s="46">
        <f>IF(ROUND(B24*$N$21/113+($O$21-$P$21),0)&lt;0,0,ROUND(B24*$N$21/113+($O$21-$P$21),0))</f>
        <v>0</v>
      </c>
      <c r="D24" s="54"/>
      <c r="E24" s="54"/>
      <c r="F24" s="54"/>
      <c r="G24" s="54"/>
      <c r="H24" s="54"/>
      <c r="I24" s="54"/>
      <c r="J24" s="54"/>
      <c r="K24" s="54"/>
      <c r="L24" s="54"/>
      <c r="M24" s="15"/>
      <c r="N24" s="47">
        <f>C24</f>
        <v>0</v>
      </c>
      <c r="O24" s="20"/>
      <c r="P24" s="28"/>
    </row>
    <row r="25" spans="1:17" ht="24" customHeight="1" thickBot="1" x14ac:dyDescent="0.3">
      <c r="A25" s="63" t="s">
        <v>21</v>
      </c>
      <c r="B25" s="27"/>
      <c r="C25" s="46">
        <f>IF(ROUND(B25*$N$21/113+($O$21-$P$21),0)&lt;0,0,ROUND(B25*$N$21/113+($O$21-$P$21),0))</f>
        <v>0</v>
      </c>
      <c r="D25" s="54"/>
      <c r="E25" s="54"/>
      <c r="F25" s="54"/>
      <c r="G25" s="54"/>
      <c r="H25" s="54"/>
      <c r="I25" s="54"/>
      <c r="J25" s="54"/>
      <c r="K25" s="54"/>
      <c r="L25" s="54"/>
      <c r="M25" s="29"/>
      <c r="N25" s="48">
        <f>C25</f>
        <v>0</v>
      </c>
      <c r="O25" s="30"/>
      <c r="P25" s="31"/>
    </row>
    <row r="26" spans="1:17" ht="24" customHeight="1" thickBot="1" x14ac:dyDescent="0.3">
      <c r="A26" s="32"/>
      <c r="B26" s="132" t="s">
        <v>16</v>
      </c>
      <c r="C26" s="133"/>
      <c r="D26" s="15"/>
      <c r="E26" s="15"/>
      <c r="F26" s="15"/>
      <c r="G26" s="15"/>
      <c r="H26" s="15"/>
      <c r="I26" s="15"/>
      <c r="J26" s="15"/>
      <c r="K26" s="15"/>
      <c r="L26" s="25"/>
      <c r="M26" s="33"/>
      <c r="N26" s="34"/>
      <c r="O26" s="35"/>
      <c r="P26" s="36"/>
    </row>
    <row r="27" spans="1:17" ht="15.45" customHeight="1" x14ac:dyDescent="0.25">
      <c r="A27" s="37"/>
      <c r="B27" s="134" t="s">
        <v>11</v>
      </c>
      <c r="C27" s="135"/>
      <c r="D27" s="51">
        <v>6</v>
      </c>
      <c r="E27" s="51">
        <v>16</v>
      </c>
      <c r="F27" s="51">
        <v>8</v>
      </c>
      <c r="G27" s="51">
        <v>2</v>
      </c>
      <c r="H27" s="51">
        <v>14</v>
      </c>
      <c r="I27" s="51">
        <v>12</v>
      </c>
      <c r="J27" s="51">
        <v>10</v>
      </c>
      <c r="K27" s="51">
        <v>18</v>
      </c>
      <c r="L27" s="51">
        <v>4</v>
      </c>
      <c r="M27" s="19"/>
      <c r="N27" s="38"/>
      <c r="O27" s="39"/>
      <c r="P27" s="36"/>
    </row>
    <row r="28" spans="1:17" ht="12.45" customHeight="1" x14ac:dyDescent="0.25">
      <c r="A28" s="37"/>
      <c r="B28" s="136" t="s">
        <v>12</v>
      </c>
      <c r="C28" s="137"/>
      <c r="D28" s="57">
        <f t="shared" ref="D28:L28" si="1">IF(D$20&gt;=$B$21,$F$19+(D$20-$B$21+1)*$H$4/1440, $L$28+((D$20-9)*$H$4/1440))</f>
        <v>0.45416666666666666</v>
      </c>
      <c r="E28" s="57">
        <f t="shared" si="1"/>
        <v>0.46666666666666667</v>
      </c>
      <c r="F28" s="57">
        <f t="shared" si="1"/>
        <v>0.3666666666666667</v>
      </c>
      <c r="G28" s="57">
        <f t="shared" si="1"/>
        <v>0.37916666666666671</v>
      </c>
      <c r="H28" s="57">
        <f t="shared" si="1"/>
        <v>0.39166666666666666</v>
      </c>
      <c r="I28" s="57">
        <f t="shared" si="1"/>
        <v>0.40416666666666667</v>
      </c>
      <c r="J28" s="57">
        <f t="shared" si="1"/>
        <v>0.41666666666666669</v>
      </c>
      <c r="K28" s="57">
        <f t="shared" si="1"/>
        <v>0.4291666666666667</v>
      </c>
      <c r="L28" s="57">
        <f t="shared" si="1"/>
        <v>0.44166666666666665</v>
      </c>
      <c r="M28" s="45"/>
      <c r="N28" s="38"/>
      <c r="O28" s="39"/>
      <c r="P28" s="36"/>
    </row>
    <row r="29" spans="1:17" ht="25.05" customHeight="1" x14ac:dyDescent="0.25">
      <c r="A29" s="141" t="s">
        <v>18</v>
      </c>
      <c r="B29" s="142"/>
      <c r="C29" s="143" t="s">
        <v>13</v>
      </c>
      <c r="D29" s="144"/>
      <c r="E29" s="144"/>
      <c r="F29" s="144"/>
      <c r="G29" s="145"/>
      <c r="H29" s="145"/>
      <c r="I29" s="145"/>
      <c r="J29" s="145"/>
      <c r="K29" s="131"/>
      <c r="L29" s="146"/>
      <c r="M29" s="146"/>
      <c r="N29" s="38"/>
      <c r="O29" s="39"/>
      <c r="P29" s="36"/>
    </row>
    <row r="30" spans="1:17" ht="25.05" customHeight="1" thickBot="1" x14ac:dyDescent="0.3">
      <c r="A30" s="147" t="s">
        <v>19</v>
      </c>
      <c r="B30" s="148"/>
      <c r="C30" s="149" t="s">
        <v>14</v>
      </c>
      <c r="D30" s="150"/>
      <c r="E30" s="150"/>
      <c r="F30" s="150"/>
      <c r="G30" s="150"/>
      <c r="H30" s="150"/>
      <c r="I30" s="150"/>
      <c r="J30" s="150"/>
      <c r="K30" s="150"/>
      <c r="L30" s="150"/>
      <c r="M30" s="151"/>
      <c r="N30" s="41"/>
      <c r="O30" s="42"/>
      <c r="P30" s="43"/>
    </row>
    <row r="31" spans="1:17" ht="25.05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25.05" customHeight="1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2.6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customFormat="1" ht="15.75" customHeight="1" x14ac:dyDescent="0.2"/>
    <row r="35" spans="1:17" customFormat="1" ht="15.75" customHeight="1" x14ac:dyDescent="0.2"/>
    <row r="36" spans="1:17" customFormat="1" ht="15.75" customHeight="1" x14ac:dyDescent="0.2"/>
    <row r="37" spans="1:17" customFormat="1" ht="15.75" customHeight="1" x14ac:dyDescent="0.2"/>
    <row r="38" spans="1:17" customFormat="1" ht="15.75" customHeight="1" x14ac:dyDescent="0.2"/>
    <row r="39" spans="1:17" customFormat="1" ht="15.75" customHeight="1" x14ac:dyDescent="0.2"/>
    <row r="40" spans="1:17" customFormat="1" ht="15.75" customHeight="1" x14ac:dyDescent="0.2"/>
    <row r="41" spans="1:17" customFormat="1" ht="15.75" customHeight="1" x14ac:dyDescent="0.2"/>
    <row r="42" spans="1:17" customFormat="1" ht="15.75" customHeight="1" x14ac:dyDescent="0.2">
      <c r="G42" s="4"/>
    </row>
    <row r="43" spans="1:17" customFormat="1" ht="33" customHeight="1" x14ac:dyDescent="0.2"/>
    <row r="44" spans="1:17" customFormat="1" ht="33" customHeight="1" x14ac:dyDescent="0.2"/>
    <row r="45" spans="1:17" customFormat="1" ht="17.25" customHeight="1" x14ac:dyDescent="0.2"/>
    <row r="46" spans="1:17" customFormat="1" ht="13.8" customHeight="1" x14ac:dyDescent="0.2"/>
    <row r="47" spans="1:17" customFormat="1" ht="25.05" customHeight="1" x14ac:dyDescent="0.2"/>
    <row r="48" spans="1:17" customFormat="1" ht="25.05" customHeight="1" x14ac:dyDescent="0.2"/>
    <row r="49" customFormat="1" ht="12.6" x14ac:dyDescent="0.2"/>
  </sheetData>
  <sheetProtection password="C608" sheet="1"/>
  <mergeCells count="30">
    <mergeCell ref="A29:B29"/>
    <mergeCell ref="C29:F29"/>
    <mergeCell ref="G29:J29"/>
    <mergeCell ref="K29:M29"/>
    <mergeCell ref="A30:B30"/>
    <mergeCell ref="C30:F30"/>
    <mergeCell ref="G30:J30"/>
    <mergeCell ref="K30:M30"/>
    <mergeCell ref="A18:P18"/>
    <mergeCell ref="C19:E19"/>
    <mergeCell ref="B26:C26"/>
    <mergeCell ref="B27:C27"/>
    <mergeCell ref="B28:C28"/>
    <mergeCell ref="N19:P19"/>
    <mergeCell ref="A15:B15"/>
    <mergeCell ref="C15:F15"/>
    <mergeCell ref="G15:J15"/>
    <mergeCell ref="K15:M15"/>
    <mergeCell ref="A17:P17"/>
    <mergeCell ref="B13:C13"/>
    <mergeCell ref="N4:P4"/>
    <mergeCell ref="A14:B14"/>
    <mergeCell ref="C14:F14"/>
    <mergeCell ref="G14:J14"/>
    <mergeCell ref="K14:M14"/>
    <mergeCell ref="A2:P2"/>
    <mergeCell ref="A3:P3"/>
    <mergeCell ref="C4:E4"/>
    <mergeCell ref="B11:C11"/>
    <mergeCell ref="B12:C12"/>
  </mergeCells>
  <phoneticPr fontId="17" type="noConversion"/>
  <conditionalFormatting sqref="D5:L5">
    <cfRule type="cellIs" dxfId="1" priority="2" stopIfTrue="1" operator="equal">
      <formula>$B$6</formula>
    </cfRule>
  </conditionalFormatting>
  <conditionalFormatting sqref="D20:L20">
    <cfRule type="cellIs" dxfId="0" priority="1" stopIfTrue="1" operator="equal">
      <formula>$B$21</formula>
    </cfRule>
  </conditionalFormatting>
  <printOptions horizontalCentered="1"/>
  <pageMargins left="0.5" right="0.5" top="0.25" bottom="0" header="0" footer="0"/>
  <pageSetup scale="96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TP front</vt:lpstr>
      <vt:lpstr>TP Back</vt:lpstr>
      <vt:lpstr>'TP Back'!Print_Area</vt:lpstr>
      <vt:lpstr>'TP front'!Print_Area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Howell</dc:creator>
  <cp:lastModifiedBy>Marcia Eblen</cp:lastModifiedBy>
  <cp:lastPrinted>2022-06-01T22:18:11Z</cp:lastPrinted>
  <dcterms:created xsi:type="dcterms:W3CDTF">2012-04-28T15:45:23Z</dcterms:created>
  <dcterms:modified xsi:type="dcterms:W3CDTF">2023-03-01T22:46:20Z</dcterms:modified>
</cp:coreProperties>
</file>