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P front" sheetId="1" r:id="rId4"/>
    <sheet state="visible" name="TP Back" sheetId="2" r:id="rId5"/>
  </sheets>
  <definedNames/>
  <calcPr/>
  <extLst>
    <ext uri="GoogleSheetsCustomDataVersion2">
      <go:sheetsCustomData xmlns:go="http://customooxmlschemas.google.com/" r:id="rId6" roundtripDataChecksum="ocJuDAKSCZj+k2KLCM6HvtKygnb0rEc5iOHLaqlkUOA="/>
    </ext>
  </extLst>
</workbook>
</file>

<file path=xl/sharedStrings.xml><?xml version="1.0" encoding="utf-8"?>
<sst xmlns="http://schemas.openxmlformats.org/spreadsheetml/2006/main" count="148" uniqueCount="33">
  <si>
    <t>Type Club Name Here</t>
  </si>
  <si>
    <t>Day and Date of Play</t>
  </si>
  <si>
    <r>
      <rPr>
        <rFont val="Verdana"/>
        <b/>
        <color theme="1"/>
        <sz val="10.0"/>
      </rPr>
      <t>FRON</t>
    </r>
    <r>
      <rPr>
        <rFont val="Verdana"/>
        <b/>
        <color rgb="FF000000"/>
        <sz val="10.0"/>
      </rPr>
      <t>T RED</t>
    </r>
    <r>
      <rPr>
        <rFont val="Verdana"/>
        <b/>
        <color theme="1"/>
        <sz val="10.0"/>
      </rPr>
      <t xml:space="preserve"> TEES</t>
    </r>
  </si>
  <si>
    <t>Play starts at</t>
  </si>
  <si>
    <t>with</t>
  </si>
  <si>
    <t>minutes allowed per hole</t>
  </si>
  <si>
    <t>9 hole ratings</t>
  </si>
  <si>
    <t>Flight</t>
  </si>
  <si>
    <t>Hole #</t>
  </si>
  <si>
    <t>Total</t>
  </si>
  <si>
    <t>Slope</t>
  </si>
  <si>
    <t>Rating</t>
  </si>
  <si>
    <t>Par</t>
  </si>
  <si>
    <t>Starting Hole</t>
  </si>
  <si>
    <t>Red</t>
  </si>
  <si>
    <r>
      <rPr>
        <rFont val="Arial"/>
        <color rgb="FF000000"/>
        <sz val="8.0"/>
      </rPr>
      <t>Red Tees</t>
    </r>
  </si>
  <si>
    <t>9H Index</t>
  </si>
  <si>
    <t>HCP</t>
  </si>
  <si>
    <t>Net</t>
  </si>
  <si>
    <t>Adj</t>
  </si>
  <si>
    <t>Player's Name</t>
  </si>
  <si>
    <t>Net Best Ball</t>
  </si>
  <si>
    <t>Match Point</t>
  </si>
  <si>
    <t xml:space="preserve"> Match Point</t>
  </si>
  <si>
    <t>Womens' HCP</t>
  </si>
  <si>
    <t>FLAG IN HOLE:</t>
  </si>
  <si>
    <t>Do NOT post your score, WNHGA will post.  DO NOT SIGN card until in scoring room.</t>
  </si>
  <si>
    <t>Team/flight:                                 Players' signature:</t>
  </si>
  <si>
    <r>
      <rPr>
        <rFont val="Verdana"/>
        <b/>
        <color theme="1"/>
        <sz val="9.0"/>
      </rPr>
      <t>FRON</t>
    </r>
    <r>
      <rPr>
        <rFont val="Verdana"/>
        <b/>
        <color rgb="FF000000"/>
        <sz val="9.0"/>
      </rPr>
      <t>T RED</t>
    </r>
    <r>
      <rPr>
        <rFont val="Verdana"/>
        <b/>
        <color theme="1"/>
        <sz val="9.0"/>
      </rPr>
      <t xml:space="preserve"> TEES</t>
    </r>
  </si>
  <si>
    <r>
      <rPr>
        <rFont val="Arial"/>
        <color rgb="FF000000"/>
        <sz val="8.0"/>
      </rPr>
      <t>Red Tees</t>
    </r>
  </si>
  <si>
    <t>Players' Club Name</t>
  </si>
  <si>
    <t>BACK RED TEES</t>
  </si>
  <si>
    <t>Red Tees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</si>
</sst>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27">
    <font>
      <sz val="10.0"/>
      <color rgb="FF000000"/>
      <name val="Verdana"/>
      <scheme val="minor"/>
    </font>
    <font>
      <sz val="10.0"/>
      <color theme="1"/>
      <name val="Verdana"/>
    </font>
    <font>
      <sz val="10.0"/>
      <color theme="1"/>
      <name val="Arial"/>
    </font>
    <font>
      <b/>
      <sz val="12.0"/>
      <color theme="1"/>
      <name val="Verdana"/>
    </font>
    <font/>
    <font>
      <b/>
      <sz val="11.0"/>
      <color theme="1"/>
      <name val="Verdana"/>
    </font>
    <font>
      <b/>
      <sz val="10.0"/>
      <color theme="1"/>
      <name val="Verdana"/>
    </font>
    <font>
      <b/>
      <sz val="11.0"/>
      <color theme="1"/>
      <name val="Arial"/>
    </font>
    <font>
      <sz val="8.0"/>
      <color rgb="FF000000"/>
      <name val="Arial"/>
    </font>
    <font>
      <b/>
      <sz val="8.0"/>
      <color rgb="FF000000"/>
      <name val="Arial"/>
    </font>
    <font>
      <sz val="8.0"/>
      <color theme="1"/>
      <name val="Arial"/>
    </font>
    <font>
      <b/>
      <sz val="9.0"/>
      <color theme="1"/>
      <name val="Arial"/>
    </font>
    <font>
      <sz val="9.0"/>
      <color theme="1"/>
      <name val="Arial"/>
    </font>
    <font>
      <sz val="8.0"/>
      <color rgb="FFDD0806"/>
      <name val="Arial"/>
    </font>
    <font>
      <b/>
      <sz val="8.0"/>
      <color theme="1"/>
      <name val="Arial"/>
    </font>
    <font>
      <b/>
      <sz val="11.0"/>
      <color rgb="FF000000"/>
      <name val="Arial"/>
    </font>
    <font>
      <sz val="10.0"/>
      <color rgb="FF000000"/>
      <name val="Arial"/>
    </font>
    <font>
      <sz val="11.0"/>
      <color rgb="FF000000"/>
      <name val="Arial"/>
    </font>
    <font>
      <sz val="12.0"/>
      <color rgb="FF000000"/>
      <name val="Comic Sans MS"/>
    </font>
    <font>
      <b/>
      <sz val="16.0"/>
      <color rgb="FF006411"/>
      <name val="Arial"/>
    </font>
    <font>
      <sz val="8.0"/>
      <color theme="1"/>
      <name val="Verdana"/>
    </font>
    <font>
      <b/>
      <sz val="10.0"/>
      <color rgb="FFDD0806"/>
      <name val="Arial"/>
    </font>
    <font>
      <b/>
      <sz val="9.0"/>
      <color theme="1"/>
      <name val="Verdana"/>
    </font>
    <font>
      <sz val="9.0"/>
      <color theme="1"/>
      <name val="Verdana"/>
    </font>
    <font>
      <b/>
      <sz val="9.0"/>
      <color rgb="FF000000"/>
      <name val="Arial"/>
    </font>
    <font>
      <b/>
      <sz val="10.0"/>
      <color theme="1"/>
      <name val="Arial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</fills>
  <borders count="4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0" fontId="5" numFmtId="164" xfId="0" applyAlignment="1" applyBorder="1" applyFont="1" applyNumberFormat="1">
      <alignment horizontal="center" vertical="center"/>
    </xf>
    <xf borderId="5" fillId="0" fontId="4" numFmtId="0" xfId="0" applyBorder="1" applyFont="1"/>
    <xf borderId="4" fillId="0" fontId="6" numFmtId="0" xfId="0" applyAlignment="1" applyBorder="1" applyFont="1">
      <alignment horizontal="center"/>
    </xf>
    <xf borderId="6" fillId="0" fontId="7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9" fillId="0" fontId="4" numFmtId="0" xfId="0" applyBorder="1" applyFont="1"/>
    <xf borderId="6" fillId="2" fontId="6" numFmtId="20" xfId="0" applyAlignment="1" applyBorder="1" applyFill="1" applyFont="1" applyNumberFormat="1">
      <alignment horizontal="center"/>
    </xf>
    <xf borderId="6" fillId="0" fontId="1" numFmtId="0" xfId="0" applyAlignment="1" applyBorder="1" applyFont="1">
      <alignment horizontal="center"/>
    </xf>
    <xf borderId="6" fillId="2" fontId="6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9" fillId="0" fontId="1" numFmtId="0" xfId="0" applyBorder="1" applyFont="1"/>
    <xf borderId="7" fillId="0" fontId="2" numFmtId="0" xfId="0" applyAlignment="1" applyBorder="1" applyFont="1">
      <alignment horizontal="center"/>
    </xf>
    <xf borderId="10" fillId="0" fontId="4" numFmtId="0" xfId="0" applyBorder="1" applyFont="1"/>
    <xf borderId="11" fillId="0" fontId="8" numFmtId="0" xfId="0" applyAlignment="1" applyBorder="1" applyFont="1">
      <alignment horizontal="center" vertical="center"/>
    </xf>
    <xf borderId="6" fillId="2" fontId="9" numFmtId="0" xfId="0" applyAlignment="1" applyBorder="1" applyFont="1">
      <alignment vertical="center"/>
    </xf>
    <xf borderId="6" fillId="0" fontId="10" numFmtId="0" xfId="0" applyAlignment="1" applyBorder="1" applyFont="1">
      <alignment horizontal="center" vertical="center"/>
    </xf>
    <xf borderId="6" fillId="0" fontId="11" numFmtId="0" xfId="0" applyAlignment="1" applyBorder="1" applyFont="1">
      <alignment horizontal="center" vertical="center"/>
    </xf>
    <xf borderId="12" fillId="0" fontId="11" numFmtId="0" xfId="0" applyAlignment="1" applyBorder="1" applyFont="1">
      <alignment horizontal="center" vertical="center"/>
    </xf>
    <xf borderId="13" fillId="2" fontId="9" numFmtId="0" xfId="0" applyAlignment="1" applyBorder="1" applyFont="1">
      <alignment horizontal="center" vertical="center"/>
    </xf>
    <xf borderId="14" fillId="0" fontId="10" numFmtId="0" xfId="0" applyAlignment="1" applyBorder="1" applyFont="1">
      <alignment horizontal="center" vertical="center"/>
    </xf>
    <xf borderId="6" fillId="3" fontId="10" numFmtId="0" xfId="0" applyAlignment="1" applyBorder="1" applyFill="1" applyFont="1">
      <alignment horizontal="center" shrinkToFit="0" vertical="center" wrapText="1"/>
    </xf>
    <xf borderId="6" fillId="4" fontId="10" numFmtId="0" xfId="0" applyAlignment="1" applyBorder="1" applyFill="1" applyFont="1">
      <alignment horizontal="center" vertical="center"/>
    </xf>
    <xf borderId="6" fillId="3" fontId="12" numFmtId="0" xfId="0" applyAlignment="1" applyBorder="1" applyFont="1">
      <alignment horizontal="center" vertical="center"/>
    </xf>
    <xf borderId="12" fillId="0" fontId="12" numFmtId="0" xfId="0" applyAlignment="1" applyBorder="1" applyFont="1">
      <alignment horizontal="center" vertical="center"/>
    </xf>
    <xf borderId="15" fillId="0" fontId="13" numFmtId="0" xfId="0" applyAlignment="1" applyBorder="1" applyFont="1">
      <alignment horizontal="center" shrinkToFit="0" vertical="center" wrapText="1"/>
    </xf>
    <xf borderId="6" fillId="0" fontId="14" numFmtId="0" xfId="0" applyAlignment="1" applyBorder="1" applyFont="1">
      <alignment horizontal="center" vertical="center"/>
    </xf>
    <xf borderId="9" fillId="0" fontId="10" numFmtId="0" xfId="0" applyAlignment="1" applyBorder="1" applyFont="1">
      <alignment horizontal="center" vertical="center"/>
    </xf>
    <xf borderId="6" fillId="3" fontId="10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/>
    </xf>
    <xf borderId="16" fillId="0" fontId="2" numFmtId="0" xfId="0" applyAlignment="1" applyBorder="1" applyFont="1">
      <alignment horizontal="center"/>
    </xf>
    <xf borderId="11" fillId="3" fontId="15" numFmtId="0" xfId="0" applyAlignment="1" applyBorder="1" applyFont="1">
      <alignment shrinkToFit="0" wrapText="1"/>
    </xf>
    <xf borderId="14" fillId="0" fontId="16" numFmtId="0" xfId="0" applyBorder="1" applyFont="1"/>
    <xf borderId="17" fillId="0" fontId="17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18" fillId="3" fontId="18" numFmtId="0" xfId="0" applyAlignment="1" applyBorder="1" applyFont="1">
      <alignment horizontal="center" vertical="center"/>
    </xf>
    <xf borderId="6" fillId="2" fontId="7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vertical="center"/>
    </xf>
    <xf borderId="6" fillId="0" fontId="19" numFmtId="0" xfId="0" applyAlignment="1" applyBorder="1" applyFont="1">
      <alignment horizontal="right" vertical="top"/>
    </xf>
    <xf borderId="19" fillId="0" fontId="7" numFmtId="0" xfId="0" applyAlignment="1" applyBorder="1" applyFont="1">
      <alignment horizontal="center" vertical="center"/>
    </xf>
    <xf borderId="6" fillId="0" fontId="2" numFmtId="0" xfId="0" applyBorder="1" applyFont="1"/>
    <xf borderId="20" fillId="0" fontId="2" numFmtId="0" xfId="0" applyBorder="1" applyFont="1"/>
    <xf borderId="21" fillId="0" fontId="2" numFmtId="0" xfId="0" applyAlignment="1" applyBorder="1" applyFont="1">
      <alignment horizontal="center"/>
    </xf>
    <xf borderId="14" fillId="0" fontId="7" numFmtId="0" xfId="0" applyAlignment="1" applyBorder="1" applyFont="1">
      <alignment horizontal="center" vertical="center"/>
    </xf>
    <xf borderId="14" fillId="0" fontId="2" numFmtId="0" xfId="0" applyBorder="1" applyFont="1"/>
    <xf borderId="16" fillId="0" fontId="2" numFmtId="0" xfId="0" applyBorder="1" applyFont="1"/>
    <xf borderId="7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/>
    </xf>
    <xf borderId="6" fillId="0" fontId="7" numFmtId="0" xfId="0" applyAlignment="1" applyBorder="1" applyFont="1">
      <alignment horizontal="center" vertical="center"/>
    </xf>
    <xf borderId="18" fillId="3" fontId="15" numFmtId="0" xfId="0" applyAlignment="1" applyBorder="1" applyFont="1">
      <alignment shrinkToFit="0" wrapText="1"/>
    </xf>
    <xf borderId="7" fillId="5" fontId="2" numFmtId="0" xfId="0" applyAlignment="1" applyBorder="1" applyFill="1" applyFont="1">
      <alignment horizontal="center" vertical="center"/>
    </xf>
    <xf borderId="6" fillId="5" fontId="2" numFmtId="0" xfId="0" applyAlignment="1" applyBorder="1" applyFont="1">
      <alignment horizontal="center"/>
    </xf>
    <xf borderId="22" fillId="5" fontId="2" numFmtId="0" xfId="0" applyAlignment="1" applyBorder="1" applyFont="1">
      <alignment horizontal="center"/>
    </xf>
    <xf borderId="6" fillId="5" fontId="7" numFmtId="0" xfId="0" applyAlignment="1" applyBorder="1" applyFont="1">
      <alignment horizontal="center" vertical="center"/>
    </xf>
    <xf borderId="23" fillId="0" fontId="2" numFmtId="0" xfId="0" applyAlignment="1" applyBorder="1" applyFont="1">
      <alignment horizontal="center"/>
    </xf>
    <xf borderId="4" fillId="0" fontId="18" numFmtId="0" xfId="0" applyAlignment="1" applyBorder="1" applyFont="1">
      <alignment horizontal="center" vertical="center"/>
    </xf>
    <xf borderId="24" fillId="0" fontId="2" numFmtId="0" xfId="0" applyBorder="1" applyFont="1"/>
    <xf borderId="5" fillId="0" fontId="2" numFmtId="0" xfId="0" applyBorder="1" applyFont="1"/>
    <xf borderId="7" fillId="5" fontId="2" numFmtId="0" xfId="0" applyAlignment="1" applyBorder="1" applyFont="1">
      <alignment vertical="center"/>
    </xf>
    <xf borderId="4" fillId="0" fontId="20" numFmtId="0" xfId="0" applyAlignment="1" applyBorder="1" applyFont="1">
      <alignment vertical="center"/>
    </xf>
    <xf borderId="7" fillId="0" fontId="10" numFmtId="0" xfId="0" applyAlignment="1" applyBorder="1" applyFont="1">
      <alignment horizontal="center" vertical="center"/>
    </xf>
    <xf borderId="19" fillId="0" fontId="10" numFmtId="0" xfId="0" applyAlignment="1" applyBorder="1" applyFont="1">
      <alignment horizontal="center" vertical="center"/>
    </xf>
    <xf borderId="0" fillId="0" fontId="10" numFmtId="0" xfId="0" applyAlignment="1" applyFont="1">
      <alignment vertical="center"/>
    </xf>
    <xf borderId="5" fillId="0" fontId="10" numFmtId="0" xfId="0" applyAlignment="1" applyBorder="1" applyFont="1">
      <alignment vertical="center"/>
    </xf>
    <xf borderId="0" fillId="0" fontId="20" numFmtId="0" xfId="0" applyAlignment="1" applyFont="1">
      <alignment vertical="center"/>
    </xf>
    <xf borderId="25" fillId="2" fontId="20" numFmtId="20" xfId="0" applyAlignment="1" applyBorder="1" applyFont="1" applyNumberFormat="1">
      <alignment horizontal="center" vertical="center"/>
    </xf>
    <xf borderId="26" fillId="2" fontId="20" numFmtId="20" xfId="0" applyAlignment="1" applyBorder="1" applyFont="1" applyNumberFormat="1">
      <alignment horizontal="center" vertical="center"/>
    </xf>
    <xf borderId="27" fillId="0" fontId="21" numFmtId="0" xfId="0" applyAlignment="1" applyBorder="1" applyFont="1">
      <alignment horizontal="left" shrinkToFit="0" vertical="center" wrapText="1"/>
    </xf>
    <xf borderId="28" fillId="0" fontId="4" numFmtId="0" xfId="0" applyBorder="1" applyFont="1"/>
    <xf borderId="29" fillId="0" fontId="2" numFmtId="0" xfId="0" applyAlignment="1" applyBorder="1" applyFont="1">
      <alignment horizontal="left"/>
    </xf>
    <xf borderId="30" fillId="0" fontId="4" numFmtId="0" xfId="0" applyBorder="1" applyFont="1"/>
    <xf borderId="31" fillId="0" fontId="4" numFmtId="0" xfId="0" applyBorder="1" applyFont="1"/>
    <xf borderId="32" fillId="0" fontId="4" numFmtId="0" xfId="0" applyBorder="1" applyFont="1"/>
    <xf borderId="33" fillId="0" fontId="4" numFmtId="0" xfId="0" applyBorder="1" applyFont="1"/>
    <xf borderId="4" fillId="0" fontId="22" numFmtId="0" xfId="0" applyAlignment="1" applyBorder="1" applyFont="1">
      <alignment horizontal="center"/>
    </xf>
    <xf borderId="6" fillId="0" fontId="11" numFmtId="0" xfId="0" applyAlignment="1" applyBorder="1" applyFont="1">
      <alignment horizontal="center"/>
    </xf>
    <xf borderId="7" fillId="0" fontId="23" numFmtId="0" xfId="0" applyAlignment="1" applyBorder="1" applyFont="1">
      <alignment horizontal="center"/>
    </xf>
    <xf borderId="6" fillId="2" fontId="22" numFmtId="20" xfId="0" applyAlignment="1" applyBorder="1" applyFont="1" applyNumberFormat="1">
      <alignment horizontal="center"/>
    </xf>
    <xf borderId="6" fillId="0" fontId="23" numFmtId="0" xfId="0" applyAlignment="1" applyBorder="1" applyFont="1">
      <alignment horizontal="center"/>
    </xf>
    <xf borderId="6" fillId="2" fontId="22" numFmtId="0" xfId="0" applyAlignment="1" applyBorder="1" applyFont="1">
      <alignment horizontal="center"/>
    </xf>
    <xf borderId="7" fillId="0" fontId="23" numFmtId="0" xfId="0" applyBorder="1" applyFont="1"/>
    <xf borderId="8" fillId="0" fontId="23" numFmtId="0" xfId="0" applyBorder="1" applyFont="1"/>
    <xf borderId="9" fillId="0" fontId="23" numFmtId="0" xfId="0" applyBorder="1" applyFont="1"/>
    <xf borderId="7" fillId="0" fontId="12" numFmtId="0" xfId="0" applyAlignment="1" applyBorder="1" applyFont="1">
      <alignment horizontal="center"/>
    </xf>
    <xf borderId="0" fillId="0" fontId="23" numFmtId="0" xfId="0" applyFont="1"/>
    <xf borderId="6" fillId="2" fontId="24" numFmtId="0" xfId="0" applyBorder="1" applyFont="1"/>
    <xf borderId="12" fillId="0" fontId="11" numFmtId="0" xfId="0" applyAlignment="1" applyBorder="1" applyFont="1">
      <alignment horizontal="center"/>
    </xf>
    <xf borderId="13" fillId="2" fontId="24" numFmtId="0" xfId="0" applyAlignment="1" applyBorder="1" applyFont="1">
      <alignment horizontal="center"/>
    </xf>
    <xf borderId="6" fillId="3" fontId="12" numFmtId="0" xfId="0" applyAlignment="1" applyBorder="1" applyFont="1">
      <alignment horizontal="center"/>
    </xf>
    <xf borderId="6" fillId="3" fontId="12" numFmtId="0" xfId="0" applyBorder="1" applyFont="1"/>
    <xf borderId="12" fillId="0" fontId="12" numFmtId="0" xfId="0" applyBorder="1" applyFont="1"/>
    <xf borderId="6" fillId="0" fontId="12" numFmtId="0" xfId="0" applyAlignment="1" applyBorder="1" applyFont="1">
      <alignment horizontal="center"/>
    </xf>
    <xf borderId="16" fillId="0" fontId="12" numFmtId="0" xfId="0" applyAlignment="1" applyBorder="1" applyFont="1">
      <alignment horizontal="center"/>
    </xf>
    <xf borderId="34" fillId="0" fontId="7" numFmtId="0" xfId="0" applyAlignment="1" applyBorder="1" applyFont="1">
      <alignment horizontal="center" vertical="center"/>
    </xf>
    <xf borderId="34" fillId="0" fontId="2" numFmtId="0" xfId="0" applyBorder="1" applyFont="1"/>
    <xf borderId="35" fillId="0" fontId="2" numFmtId="0" xfId="0" applyBorder="1" applyFont="1"/>
    <xf borderId="7" fillId="0" fontId="19" numFmtId="0" xfId="0" applyAlignment="1" applyBorder="1" applyFont="1">
      <alignment horizontal="right" vertical="top"/>
    </xf>
    <xf borderId="4" fillId="0" fontId="2" numFmtId="0" xfId="0" applyAlignment="1" applyBorder="1" applyFont="1">
      <alignment horizontal="center"/>
    </xf>
    <xf borderId="4" fillId="0" fontId="1" numFmtId="0" xfId="0" applyBorder="1" applyFont="1"/>
    <xf borderId="0" fillId="0" fontId="1" numFmtId="0" xfId="0" applyAlignment="1" applyFont="1">
      <alignment horizontal="center"/>
    </xf>
    <xf borderId="11" fillId="0" fontId="17" numFmtId="0" xfId="0" applyAlignment="1" applyBorder="1" applyFont="1">
      <alignment horizontal="center"/>
    </xf>
    <xf borderId="6" fillId="2" fontId="15" numFmtId="0" xfId="0" applyBorder="1" applyFont="1"/>
    <xf borderId="6" fillId="0" fontId="25" numFmtId="0" xfId="0" applyAlignment="1" applyBorder="1" applyFont="1">
      <alignment horizontal="center"/>
    </xf>
    <xf borderId="12" fillId="0" fontId="25" numFmtId="0" xfId="0" applyAlignment="1" applyBorder="1" applyFont="1">
      <alignment horizontal="center"/>
    </xf>
    <xf borderId="13" fillId="2" fontId="15" numFmtId="0" xfId="0" applyAlignment="1" applyBorder="1" applyFont="1">
      <alignment horizontal="center"/>
    </xf>
    <xf borderId="14" fillId="0" fontId="12" numFmtId="0" xfId="0" applyAlignment="1" applyBorder="1" applyFont="1">
      <alignment horizontal="center"/>
    </xf>
    <xf borderId="6" fillId="3" fontId="12" numFmtId="0" xfId="0" applyAlignment="1" applyBorder="1" applyFont="1">
      <alignment horizontal="center" shrinkToFit="0" wrapText="1"/>
    </xf>
    <xf borderId="6" fillId="3" fontId="2" numFmtId="0" xfId="0" applyAlignment="1" applyBorder="1" applyFont="1">
      <alignment horizontal="center"/>
    </xf>
    <xf borderId="12" fillId="4" fontId="2" numFmtId="0" xfId="0" applyAlignment="1" applyBorder="1" applyFont="1">
      <alignment horizontal="center"/>
    </xf>
    <xf borderId="15" fillId="0" fontId="16" numFmtId="0" xfId="0" applyAlignment="1" applyBorder="1" applyFont="1">
      <alignment horizontal="center" shrinkToFit="0" wrapText="1"/>
    </xf>
    <xf borderId="9" fillId="0" fontId="12" numFmtId="0" xfId="0" applyAlignment="1" applyBorder="1" applyFont="1">
      <alignment horizontal="center"/>
    </xf>
    <xf borderId="14" fillId="0" fontId="16" numFmtId="0" xfId="0" applyAlignment="1" applyBorder="1" applyFont="1">
      <alignment horizontal="center"/>
    </xf>
    <xf borderId="6" fillId="0" fontId="19" numFmtId="0" xfId="0" applyAlignment="1" applyBorder="1" applyFont="1">
      <alignment horizontal="center" vertical="top"/>
    </xf>
    <xf borderId="7" fillId="0" fontId="26" numFmtId="0" xfId="0" applyAlignment="1" applyBorder="1" applyFont="1">
      <alignment horizontal="center" vertical="center"/>
    </xf>
    <xf borderId="36" fillId="0" fontId="2" numFmtId="0" xfId="0" applyAlignment="1" applyBorder="1" applyFont="1">
      <alignment horizontal="center"/>
    </xf>
    <xf borderId="24" fillId="0" fontId="7" numFmtId="0" xfId="0" applyAlignment="1" applyBorder="1" applyFont="1">
      <alignment horizontal="center" vertical="center"/>
    </xf>
    <xf borderId="37" fillId="0" fontId="2" numFmtId="0" xfId="0" applyAlignment="1" applyBorder="1" applyFont="1">
      <alignment horizontal="center"/>
    </xf>
    <xf borderId="6" fillId="2" fontId="23" numFmtId="20" xfId="0" applyAlignment="1" applyBorder="1" applyFont="1" applyNumberFormat="1">
      <alignment horizontal="center"/>
    </xf>
    <xf borderId="17" fillId="0" fontId="7" numFmtId="0" xfId="0" applyAlignment="1" applyBorder="1" applyFont="1">
      <alignment horizontal="center" vertical="center"/>
    </xf>
    <xf borderId="6" fillId="5" fontId="19" numFmtId="0" xfId="0" applyAlignment="1" applyBorder="1" applyFont="1">
      <alignment horizontal="center" vertical="top"/>
    </xf>
    <xf borderId="25" fillId="5" fontId="2" numFmtId="0" xfId="0" applyAlignment="1" applyBorder="1" applyFont="1">
      <alignment horizontal="center"/>
    </xf>
    <xf borderId="38" fillId="5" fontId="7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/>
    </xf>
    <xf borderId="39" fillId="0" fontId="7" numFmtId="0" xfId="0" applyAlignment="1" applyBorder="1" applyFont="1">
      <alignment horizontal="center" vertical="center"/>
    </xf>
    <xf borderId="13" fillId="3" fontId="1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6" fillId="0" fontId="1" numFmtId="20" xfId="0" applyBorder="1" applyFont="1" applyNumberFormat="1"/>
  </cellXfs>
  <cellStyles count="1">
    <cellStyle xfId="0" name="Normal" builtinId="0"/>
  </cellStyles>
  <dxfs count="1">
    <dxf>
      <font/>
      <fill>
        <patternFill patternType="solid">
          <fgColor rgb="FFFCF305"/>
          <bgColor rgb="FFFCF30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19.44"/>
    <col customWidth="1" min="2" max="2" width="7.33"/>
    <col customWidth="1" min="3" max="3" width="5.11"/>
    <col customWidth="1" min="4" max="16" width="5.44"/>
    <col customWidth="1" min="17" max="26" width="8.78"/>
  </cols>
  <sheetData>
    <row r="1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ht="18.0" customHeight="1">
      <c r="A3" s="7" t="s">
        <v>1</v>
      </c>
      <c r="P3" s="8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9" t="s">
        <v>2</v>
      </c>
      <c r="B4" s="10"/>
      <c r="C4" s="11" t="s">
        <v>3</v>
      </c>
      <c r="D4" s="12"/>
      <c r="E4" s="13"/>
      <c r="F4" s="14">
        <v>0.3541666666666667</v>
      </c>
      <c r="G4" s="15" t="s">
        <v>4</v>
      </c>
      <c r="H4" s="16">
        <v>18.0</v>
      </c>
      <c r="I4" s="17" t="s">
        <v>5</v>
      </c>
      <c r="J4" s="18"/>
      <c r="K4" s="18"/>
      <c r="L4" s="18"/>
      <c r="M4" s="19"/>
      <c r="N4" s="20" t="s">
        <v>6</v>
      </c>
      <c r="O4" s="12"/>
      <c r="P4" s="2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22" t="s">
        <v>7</v>
      </c>
      <c r="B5" s="23"/>
      <c r="C5" s="24" t="s">
        <v>8</v>
      </c>
      <c r="D5" s="24">
        <v>1.0</v>
      </c>
      <c r="E5" s="24">
        <v>2.0</v>
      </c>
      <c r="F5" s="24">
        <v>3.0</v>
      </c>
      <c r="G5" s="24">
        <v>4.0</v>
      </c>
      <c r="H5" s="24">
        <v>5.0</v>
      </c>
      <c r="I5" s="24">
        <v>6.0</v>
      </c>
      <c r="J5" s="24">
        <v>7.0</v>
      </c>
      <c r="K5" s="24">
        <v>8.0</v>
      </c>
      <c r="L5" s="24">
        <v>9.0</v>
      </c>
      <c r="M5" s="24" t="s">
        <v>9</v>
      </c>
      <c r="N5" s="25" t="s">
        <v>10</v>
      </c>
      <c r="O5" s="25" t="s">
        <v>11</v>
      </c>
      <c r="P5" s="26" t="s">
        <v>12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22" t="s">
        <v>13</v>
      </c>
      <c r="B6" s="27"/>
      <c r="C6" s="28" t="s">
        <v>14</v>
      </c>
      <c r="D6" s="29">
        <v>292.0</v>
      </c>
      <c r="E6" s="29">
        <v>361.0</v>
      </c>
      <c r="F6" s="29">
        <v>341.0</v>
      </c>
      <c r="G6" s="29">
        <v>117.0</v>
      </c>
      <c r="H6" s="29">
        <v>491.0</v>
      </c>
      <c r="I6" s="29">
        <v>169.0</v>
      </c>
      <c r="J6" s="29">
        <v>479.0</v>
      </c>
      <c r="K6" s="29">
        <v>269.0</v>
      </c>
      <c r="L6" s="29">
        <v>387.0</v>
      </c>
      <c r="M6" s="30">
        <f t="shared" ref="M6:M7" si="1">SUM(D6:L6)</f>
        <v>2906</v>
      </c>
      <c r="N6" s="31">
        <v>121.0</v>
      </c>
      <c r="O6" s="31">
        <v>34.4</v>
      </c>
      <c r="P6" s="32">
        <f>M7</f>
        <v>36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33" t="s">
        <v>15</v>
      </c>
      <c r="B7" s="34"/>
      <c r="C7" s="35" t="s">
        <v>12</v>
      </c>
      <c r="D7" s="36">
        <v>4.0</v>
      </c>
      <c r="E7" s="36">
        <v>4.0</v>
      </c>
      <c r="F7" s="36">
        <v>4.0</v>
      </c>
      <c r="G7" s="36">
        <v>3.0</v>
      </c>
      <c r="H7" s="36">
        <v>5.0</v>
      </c>
      <c r="I7" s="36">
        <v>3.0</v>
      </c>
      <c r="J7" s="36">
        <v>5.0</v>
      </c>
      <c r="K7" s="36">
        <v>4.0</v>
      </c>
      <c r="L7" s="36">
        <v>4.0</v>
      </c>
      <c r="M7" s="30">
        <f t="shared" si="1"/>
        <v>36</v>
      </c>
      <c r="N7" s="37"/>
      <c r="O7" s="37"/>
      <c r="P7" s="38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39"/>
      <c r="B8" s="40" t="s">
        <v>16</v>
      </c>
      <c r="C8" s="41" t="s">
        <v>17</v>
      </c>
      <c r="D8" s="20"/>
      <c r="E8" s="42"/>
      <c r="F8" s="42"/>
      <c r="G8" s="42"/>
      <c r="H8" s="42"/>
      <c r="I8" s="42"/>
      <c r="J8" s="42"/>
      <c r="K8" s="42"/>
      <c r="L8" s="42"/>
      <c r="M8" s="42"/>
      <c r="N8" s="37" t="s">
        <v>17</v>
      </c>
      <c r="O8" s="37" t="s">
        <v>18</v>
      </c>
      <c r="P8" s="38" t="s">
        <v>19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43" t="s">
        <v>20</v>
      </c>
      <c r="B9" s="44">
        <v>18.7</v>
      </c>
      <c r="C9" s="45">
        <f t="shared" ref="C9:C10" si="2">IF(ROUND(B9*$N$6/113+($O$6-$P$6),0)&lt;0,0,ROUND(B9*$N$6/113+($O$6-$P$6),0))</f>
        <v>18</v>
      </c>
      <c r="D9" s="46"/>
      <c r="E9" s="46"/>
      <c r="F9" s="46"/>
      <c r="G9" s="46"/>
      <c r="H9" s="46"/>
      <c r="I9" s="46"/>
      <c r="J9" s="46"/>
      <c r="K9" s="46"/>
      <c r="L9" s="46"/>
      <c r="M9" s="37"/>
      <c r="N9" s="47">
        <f t="shared" ref="N9:N10" si="3">C9</f>
        <v>18</v>
      </c>
      <c r="O9" s="48"/>
      <c r="P9" s="49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43" t="s">
        <v>20</v>
      </c>
      <c r="B10" s="44"/>
      <c r="C10" s="45">
        <f t="shared" si="2"/>
        <v>0</v>
      </c>
      <c r="D10" s="46"/>
      <c r="E10" s="46"/>
      <c r="F10" s="46"/>
      <c r="G10" s="46"/>
      <c r="H10" s="46"/>
      <c r="I10" s="46"/>
      <c r="J10" s="46"/>
      <c r="K10" s="46"/>
      <c r="L10" s="46"/>
      <c r="M10" s="50"/>
      <c r="N10" s="51">
        <f t="shared" si="3"/>
        <v>0</v>
      </c>
      <c r="O10" s="52"/>
      <c r="P10" s="5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39"/>
      <c r="B11" s="54" t="s">
        <v>21</v>
      </c>
      <c r="C11" s="13"/>
      <c r="D11" s="37"/>
      <c r="E11" s="37"/>
      <c r="F11" s="37"/>
      <c r="G11" s="37"/>
      <c r="H11" s="37"/>
      <c r="I11" s="37"/>
      <c r="J11" s="37"/>
      <c r="K11" s="37"/>
      <c r="L11" s="20"/>
      <c r="M11" s="55"/>
      <c r="N11" s="56"/>
      <c r="O11" s="48"/>
      <c r="P11" s="48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57"/>
      <c r="B12" s="58" t="s">
        <v>22</v>
      </c>
      <c r="C12" s="13"/>
      <c r="D12" s="59"/>
      <c r="E12" s="59"/>
      <c r="F12" s="59"/>
      <c r="G12" s="59"/>
      <c r="H12" s="59"/>
      <c r="I12" s="59"/>
      <c r="J12" s="59"/>
      <c r="K12" s="59"/>
      <c r="L12" s="60"/>
      <c r="M12" s="59"/>
      <c r="N12" s="61"/>
      <c r="O12" s="48"/>
      <c r="P12" s="4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43" t="s">
        <v>20</v>
      </c>
      <c r="B13" s="44">
        <v>18.7</v>
      </c>
      <c r="C13" s="45">
        <f t="shared" ref="C13:C14" si="4">IF(ROUND(B13*$N$6/113+($O$6-$P$6),0)&lt;0,0,ROUND(B13*$N$6/113+($O$6-$P$6),0))</f>
        <v>18</v>
      </c>
      <c r="D13" s="46"/>
      <c r="E13" s="46"/>
      <c r="F13" s="46"/>
      <c r="G13" s="46"/>
      <c r="H13" s="46"/>
      <c r="I13" s="46"/>
      <c r="J13" s="46"/>
      <c r="K13" s="46"/>
      <c r="L13" s="46"/>
      <c r="M13" s="20"/>
      <c r="N13" s="56">
        <f t="shared" ref="N13:N14" si="5">C13</f>
        <v>18</v>
      </c>
      <c r="O13" s="48"/>
      <c r="P13" s="4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43" t="s">
        <v>20</v>
      </c>
      <c r="B14" s="44"/>
      <c r="C14" s="45">
        <f t="shared" si="4"/>
        <v>0</v>
      </c>
      <c r="D14" s="46"/>
      <c r="E14" s="46"/>
      <c r="F14" s="46"/>
      <c r="G14" s="46"/>
      <c r="H14" s="46"/>
      <c r="I14" s="46"/>
      <c r="J14" s="46"/>
      <c r="K14" s="46"/>
      <c r="L14" s="46"/>
      <c r="M14" s="62"/>
      <c r="N14" s="56">
        <f t="shared" si="5"/>
        <v>0</v>
      </c>
      <c r="O14" s="48"/>
      <c r="P14" s="4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63"/>
      <c r="B15" s="54" t="s">
        <v>21</v>
      </c>
      <c r="C15" s="13"/>
      <c r="D15" s="37"/>
      <c r="E15" s="37"/>
      <c r="F15" s="37"/>
      <c r="G15" s="37"/>
      <c r="H15" s="37"/>
      <c r="I15" s="37"/>
      <c r="J15" s="37"/>
      <c r="K15" s="37"/>
      <c r="L15" s="20"/>
      <c r="M15" s="55"/>
      <c r="N15" s="56"/>
      <c r="O15" s="64"/>
      <c r="P15" s="65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63"/>
      <c r="B16" s="66" t="s">
        <v>23</v>
      </c>
      <c r="C16" s="13"/>
      <c r="D16" s="59"/>
      <c r="E16" s="59"/>
      <c r="F16" s="59"/>
      <c r="G16" s="59"/>
      <c r="H16" s="59"/>
      <c r="I16" s="59"/>
      <c r="J16" s="59"/>
      <c r="K16" s="59"/>
      <c r="L16" s="60"/>
      <c r="M16" s="60"/>
      <c r="N16" s="61"/>
      <c r="O16" s="3"/>
      <c r="P16" s="65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67"/>
      <c r="B17" s="68" t="s">
        <v>24</v>
      </c>
      <c r="C17" s="13"/>
      <c r="D17" s="36">
        <v>13.0</v>
      </c>
      <c r="E17" s="36">
        <v>7.0</v>
      </c>
      <c r="F17" s="36">
        <v>11.0</v>
      </c>
      <c r="G17" s="36">
        <v>15.0</v>
      </c>
      <c r="H17" s="36">
        <v>1.0</v>
      </c>
      <c r="I17" s="36">
        <v>17.0</v>
      </c>
      <c r="J17" s="36">
        <v>3.0</v>
      </c>
      <c r="K17" s="36">
        <v>9.0</v>
      </c>
      <c r="L17" s="36">
        <v>5.0</v>
      </c>
      <c r="M17" s="69"/>
      <c r="N17" s="24"/>
      <c r="O17" s="70"/>
      <c r="P17" s="71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ht="9.75" customHeight="1">
      <c r="A18" s="67"/>
      <c r="B18" s="68" t="s">
        <v>25</v>
      </c>
      <c r="C18" s="13"/>
      <c r="D18" s="73">
        <f>IF(D$5&gt;=$B$6,$F$4+(D$5-$B$6+1)*$H$4/1440, $L$18+(D$5*$H$4/1440))</f>
        <v>0.3791666667</v>
      </c>
      <c r="E18" s="73">
        <f t="shared" ref="E18:L18" si="6">IF(E$5&gt;=$B$6,$F$4+(E$5-$B$6+1)*$H$4/1440,$L$18+(E$5*$H$4/1440))</f>
        <v>0.3916666667</v>
      </c>
      <c r="F18" s="73">
        <f t="shared" si="6"/>
        <v>0.4041666667</v>
      </c>
      <c r="G18" s="73">
        <f t="shared" si="6"/>
        <v>0.4166666667</v>
      </c>
      <c r="H18" s="73">
        <f t="shared" si="6"/>
        <v>0.4291666667</v>
      </c>
      <c r="I18" s="73">
        <f t="shared" si="6"/>
        <v>0.4416666667</v>
      </c>
      <c r="J18" s="73">
        <f t="shared" si="6"/>
        <v>0.4541666667</v>
      </c>
      <c r="K18" s="73">
        <f t="shared" si="6"/>
        <v>0.4666666667</v>
      </c>
      <c r="L18" s="73">
        <f t="shared" si="6"/>
        <v>0.4791666667</v>
      </c>
      <c r="M18" s="74"/>
      <c r="N18" s="24"/>
      <c r="O18" s="70"/>
      <c r="P18" s="71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ht="24.75" customHeight="1">
      <c r="A19" s="75" t="s">
        <v>26</v>
      </c>
      <c r="B19" s="76"/>
      <c r="C19" s="77" t="s">
        <v>27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80"/>
      <c r="B20" s="81"/>
      <c r="C20" s="77" t="s">
        <v>27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3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4" t="s">
        <v>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7" t="s">
        <v>1</v>
      </c>
      <c r="P23" s="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82" t="s">
        <v>28</v>
      </c>
      <c r="B24" s="83"/>
      <c r="C24" s="84" t="s">
        <v>3</v>
      </c>
      <c r="D24" s="12"/>
      <c r="E24" s="13"/>
      <c r="F24" s="85">
        <v>0.3541666666666667</v>
      </c>
      <c r="G24" s="86" t="s">
        <v>4</v>
      </c>
      <c r="H24" s="87">
        <v>18.0</v>
      </c>
      <c r="I24" s="88" t="s">
        <v>5</v>
      </c>
      <c r="J24" s="89"/>
      <c r="K24" s="89"/>
      <c r="L24" s="89"/>
      <c r="M24" s="90"/>
      <c r="N24" s="91" t="s">
        <v>6</v>
      </c>
      <c r="O24" s="12"/>
      <c r="P24" s="21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ht="9.75" customHeight="1">
      <c r="A25" s="22" t="s">
        <v>7</v>
      </c>
      <c r="B25" s="93"/>
      <c r="C25" s="24" t="s">
        <v>8</v>
      </c>
      <c r="D25" s="24">
        <v>1.0</v>
      </c>
      <c r="E25" s="24">
        <v>2.0</v>
      </c>
      <c r="F25" s="24">
        <v>3.0</v>
      </c>
      <c r="G25" s="24">
        <v>4.0</v>
      </c>
      <c r="H25" s="24">
        <v>5.0</v>
      </c>
      <c r="I25" s="24">
        <v>6.0</v>
      </c>
      <c r="J25" s="24">
        <v>7.0</v>
      </c>
      <c r="K25" s="24">
        <v>8.0</v>
      </c>
      <c r="L25" s="24">
        <v>9.0</v>
      </c>
      <c r="M25" s="24" t="s">
        <v>9</v>
      </c>
      <c r="N25" s="83" t="s">
        <v>10</v>
      </c>
      <c r="O25" s="83" t="s">
        <v>11</v>
      </c>
      <c r="P25" s="94" t="s">
        <v>12</v>
      </c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ht="9.75" customHeight="1">
      <c r="A26" s="22" t="s">
        <v>13</v>
      </c>
      <c r="B26" s="95"/>
      <c r="C26" s="28" t="s">
        <v>14</v>
      </c>
      <c r="D26" s="29">
        <v>292.0</v>
      </c>
      <c r="E26" s="29">
        <v>361.0</v>
      </c>
      <c r="F26" s="29">
        <v>341.0</v>
      </c>
      <c r="G26" s="29">
        <v>117.0</v>
      </c>
      <c r="H26" s="29">
        <v>491.0</v>
      </c>
      <c r="I26" s="29">
        <v>169.0</v>
      </c>
      <c r="J26" s="29">
        <v>479.0</v>
      </c>
      <c r="K26" s="29">
        <v>269.0</v>
      </c>
      <c r="L26" s="29">
        <v>387.0</v>
      </c>
      <c r="M26" s="30">
        <f t="shared" ref="M26:M27" si="7">SUM(D26:L26)</f>
        <v>2906</v>
      </c>
      <c r="N26" s="96">
        <v>121.0</v>
      </c>
      <c r="O26" s="97">
        <v>34.4</v>
      </c>
      <c r="P26" s="98">
        <f>M27</f>
        <v>36</v>
      </c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ht="9.75" customHeight="1">
      <c r="A27" s="33" t="s">
        <v>29</v>
      </c>
      <c r="B27" s="83"/>
      <c r="C27" s="35" t="s">
        <v>12</v>
      </c>
      <c r="D27" s="36">
        <v>4.0</v>
      </c>
      <c r="E27" s="36">
        <v>4.0</v>
      </c>
      <c r="F27" s="36">
        <v>4.0</v>
      </c>
      <c r="G27" s="36">
        <v>3.0</v>
      </c>
      <c r="H27" s="36">
        <v>5.0</v>
      </c>
      <c r="I27" s="36">
        <v>3.0</v>
      </c>
      <c r="J27" s="36">
        <v>5.0</v>
      </c>
      <c r="K27" s="36">
        <v>4.0</v>
      </c>
      <c r="L27" s="36">
        <v>4.0</v>
      </c>
      <c r="M27" s="30">
        <f t="shared" si="7"/>
        <v>36</v>
      </c>
      <c r="N27" s="99"/>
      <c r="O27" s="99"/>
      <c r="P27" s="100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ht="13.5" customHeight="1">
      <c r="A28" s="39" t="s">
        <v>30</v>
      </c>
      <c r="B28" s="40" t="s">
        <v>16</v>
      </c>
      <c r="C28" s="41" t="s">
        <v>17</v>
      </c>
      <c r="D28" s="20"/>
      <c r="E28" s="42"/>
      <c r="F28" s="42"/>
      <c r="G28" s="42"/>
      <c r="H28" s="42"/>
      <c r="I28" s="42"/>
      <c r="J28" s="42"/>
      <c r="K28" s="42"/>
      <c r="L28" s="42"/>
      <c r="M28" s="42"/>
      <c r="N28" s="37" t="s">
        <v>17</v>
      </c>
      <c r="O28" s="37" t="s">
        <v>18</v>
      </c>
      <c r="P28" s="38" t="s">
        <v>19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43" t="s">
        <v>20</v>
      </c>
      <c r="B29" s="44">
        <v>18.7</v>
      </c>
      <c r="C29" s="45">
        <f t="shared" ref="C29:C30" si="8">IF(ROUND(B29*$N$6/113+($O$6-$P$6),0)&lt;0,0,ROUND(B29*$N$6/113+($O$6-$P$6),0))</f>
        <v>18</v>
      </c>
      <c r="D29" s="46"/>
      <c r="E29" s="46"/>
      <c r="F29" s="46"/>
      <c r="G29" s="46"/>
      <c r="H29" s="46"/>
      <c r="I29" s="46"/>
      <c r="J29" s="46"/>
      <c r="K29" s="46"/>
      <c r="L29" s="46"/>
      <c r="M29" s="37"/>
      <c r="N29" s="47">
        <f t="shared" ref="N29:N30" si="9">C29</f>
        <v>18</v>
      </c>
      <c r="O29" s="48"/>
      <c r="P29" s="4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43" t="s">
        <v>20</v>
      </c>
      <c r="B30" s="44"/>
      <c r="C30" s="45">
        <f t="shared" si="8"/>
        <v>0</v>
      </c>
      <c r="D30" s="46"/>
      <c r="E30" s="46"/>
      <c r="F30" s="46"/>
      <c r="G30" s="46"/>
      <c r="H30" s="46"/>
      <c r="I30" s="46"/>
      <c r="J30" s="46"/>
      <c r="K30" s="46"/>
      <c r="L30" s="46"/>
      <c r="M30" s="50"/>
      <c r="N30" s="101">
        <f t="shared" si="9"/>
        <v>0</v>
      </c>
      <c r="O30" s="102"/>
      <c r="P30" s="10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39"/>
      <c r="B31" s="54" t="s">
        <v>21</v>
      </c>
      <c r="C31" s="13"/>
      <c r="D31" s="37"/>
      <c r="E31" s="37"/>
      <c r="F31" s="37"/>
      <c r="G31" s="37"/>
      <c r="H31" s="37"/>
      <c r="I31" s="37"/>
      <c r="J31" s="37"/>
      <c r="K31" s="37"/>
      <c r="L31" s="20"/>
      <c r="M31" s="37"/>
      <c r="N31" s="56"/>
      <c r="O31" s="48"/>
      <c r="P31" s="4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57"/>
      <c r="B32" s="58" t="s">
        <v>22</v>
      </c>
      <c r="C32" s="13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61"/>
      <c r="O32" s="48"/>
      <c r="P32" s="4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43" t="s">
        <v>20</v>
      </c>
      <c r="B33" s="44">
        <v>18.7</v>
      </c>
      <c r="C33" s="45">
        <f t="shared" ref="C33:C34" si="10">IF(ROUND(B33*$N$6/113+($O$6-$P$6),0)&lt;0,0,ROUND(B33*$N$6/113+($O$6-$P$6),0))</f>
        <v>18</v>
      </c>
      <c r="D33" s="46"/>
      <c r="E33" s="46"/>
      <c r="F33" s="46"/>
      <c r="G33" s="46"/>
      <c r="H33" s="46"/>
      <c r="I33" s="46"/>
      <c r="J33" s="46"/>
      <c r="K33" s="46"/>
      <c r="L33" s="104"/>
      <c r="M33" s="37"/>
      <c r="N33" s="56">
        <f t="shared" ref="N33:N34" si="11">C33</f>
        <v>18</v>
      </c>
      <c r="O33" s="48"/>
      <c r="P33" s="4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43" t="s">
        <v>20</v>
      </c>
      <c r="B34" s="44"/>
      <c r="C34" s="45">
        <f t="shared" si="10"/>
        <v>0</v>
      </c>
      <c r="D34" s="46"/>
      <c r="E34" s="46"/>
      <c r="F34" s="46"/>
      <c r="G34" s="46"/>
      <c r="H34" s="46"/>
      <c r="I34" s="46"/>
      <c r="J34" s="46"/>
      <c r="K34" s="46"/>
      <c r="L34" s="104"/>
      <c r="M34" s="37"/>
      <c r="N34" s="56">
        <f t="shared" si="11"/>
        <v>0</v>
      </c>
      <c r="O34" s="48"/>
      <c r="P34" s="4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63"/>
      <c r="B35" s="54" t="s">
        <v>21</v>
      </c>
      <c r="C35" s="13"/>
      <c r="D35" s="37"/>
      <c r="E35" s="37"/>
      <c r="F35" s="37"/>
      <c r="G35" s="37"/>
      <c r="H35" s="37"/>
      <c r="I35" s="37"/>
      <c r="J35" s="37"/>
      <c r="K35" s="37"/>
      <c r="L35" s="20"/>
      <c r="M35" s="105"/>
      <c r="N35" s="51"/>
      <c r="O35" s="3"/>
      <c r="P35" s="6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63"/>
      <c r="B36" s="58" t="s">
        <v>22</v>
      </c>
      <c r="C36" s="13"/>
      <c r="D36" s="59"/>
      <c r="E36" s="59"/>
      <c r="F36" s="59"/>
      <c r="G36" s="59"/>
      <c r="H36" s="59"/>
      <c r="I36" s="59"/>
      <c r="J36" s="59"/>
      <c r="K36" s="59"/>
      <c r="L36" s="60"/>
      <c r="M36" s="60"/>
      <c r="N36" s="61"/>
      <c r="O36" s="3"/>
      <c r="P36" s="6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06"/>
      <c r="B37" s="68" t="s">
        <v>24</v>
      </c>
      <c r="C37" s="13"/>
      <c r="D37" s="36">
        <v>13.0</v>
      </c>
      <c r="E37" s="36">
        <v>7.0</v>
      </c>
      <c r="F37" s="36">
        <v>11.0</v>
      </c>
      <c r="G37" s="36">
        <v>15.0</v>
      </c>
      <c r="H37" s="36">
        <v>1.0</v>
      </c>
      <c r="I37" s="36">
        <v>17.0</v>
      </c>
      <c r="J37" s="36">
        <v>3.0</v>
      </c>
      <c r="K37" s="36">
        <v>9.0</v>
      </c>
      <c r="L37" s="36">
        <v>5.0</v>
      </c>
      <c r="M37" s="69"/>
      <c r="N37" s="37"/>
      <c r="O37" s="3"/>
      <c r="P37" s="65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06"/>
      <c r="B38" s="68" t="s">
        <v>25</v>
      </c>
      <c r="C38" s="13"/>
      <c r="D38" s="73">
        <f>IF(D$5&gt;=$B$6,$F$4+(D$5-$B$6+1)*$H$4/1440, $L$18+(D$5*$H$4/1440))</f>
        <v>0.3791666667</v>
      </c>
      <c r="E38" s="73">
        <f t="shared" ref="E38:L38" si="12">IF(E$5&gt;=$B$6,$F$4+(E$5-$B$6+1)*$H$4/1440,$L$18+(E$5*$H$4/1440))</f>
        <v>0.3916666667</v>
      </c>
      <c r="F38" s="73">
        <f t="shared" si="12"/>
        <v>0.4041666667</v>
      </c>
      <c r="G38" s="73">
        <f t="shared" si="12"/>
        <v>0.4166666667</v>
      </c>
      <c r="H38" s="73">
        <f t="shared" si="12"/>
        <v>0.4291666667</v>
      </c>
      <c r="I38" s="73">
        <f t="shared" si="12"/>
        <v>0.4416666667</v>
      </c>
      <c r="J38" s="73">
        <f t="shared" si="12"/>
        <v>0.4541666667</v>
      </c>
      <c r="K38" s="73">
        <f t="shared" si="12"/>
        <v>0.4666666667</v>
      </c>
      <c r="L38" s="73">
        <f t="shared" si="12"/>
        <v>0.4791666667</v>
      </c>
      <c r="M38" s="74"/>
      <c r="N38" s="37"/>
      <c r="O38" s="3"/>
      <c r="P38" s="65"/>
      <c r="R38" s="1"/>
      <c r="S38" s="1"/>
      <c r="T38" s="1"/>
      <c r="U38" s="1"/>
      <c r="V38" s="1"/>
      <c r="W38" s="1"/>
      <c r="X38" s="1"/>
      <c r="Y38" s="1"/>
      <c r="Z38" s="1"/>
    </row>
    <row r="39" ht="24.75" customHeight="1">
      <c r="A39" s="75" t="s">
        <v>26</v>
      </c>
      <c r="B39" s="76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9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80"/>
      <c r="B40" s="81"/>
      <c r="C40" s="77" t="s">
        <v>27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9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07"/>
      <c r="H49" s="1"/>
      <c r="I49" s="1"/>
      <c r="J49" s="1"/>
      <c r="K49" s="1"/>
      <c r="L49" s="1"/>
      <c r="M49" s="1"/>
      <c r="N49" s="2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3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33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4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4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3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3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3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3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3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3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3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3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3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3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3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3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3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3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3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3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3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3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3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3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3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3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3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3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3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3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3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3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3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3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3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3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3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3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3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3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3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3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3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3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3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3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3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3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3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3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3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3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3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3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3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3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3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3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3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3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3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3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3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3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3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3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3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3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3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3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3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3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3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3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">
    <mergeCell ref="C19:P19"/>
    <mergeCell ref="C20:P20"/>
    <mergeCell ref="A22:P22"/>
    <mergeCell ref="A23:P23"/>
    <mergeCell ref="C24:E24"/>
    <mergeCell ref="N24:P24"/>
    <mergeCell ref="A2:P2"/>
    <mergeCell ref="A3:P3"/>
    <mergeCell ref="C4:E4"/>
    <mergeCell ref="N4:P4"/>
    <mergeCell ref="B11:C11"/>
    <mergeCell ref="B12:C12"/>
    <mergeCell ref="B15:C15"/>
    <mergeCell ref="B36:C36"/>
    <mergeCell ref="B37:C37"/>
    <mergeCell ref="B38:C38"/>
    <mergeCell ref="A39:B40"/>
    <mergeCell ref="C39:P39"/>
    <mergeCell ref="C40:P40"/>
    <mergeCell ref="B16:C16"/>
    <mergeCell ref="B17:C17"/>
    <mergeCell ref="B18:C18"/>
    <mergeCell ref="A19:B20"/>
    <mergeCell ref="B31:C31"/>
    <mergeCell ref="B32:C32"/>
    <mergeCell ref="B35:C35"/>
  </mergeCells>
  <conditionalFormatting sqref="D5:L5">
    <cfRule type="cellIs" dxfId="0" priority="1" stopIfTrue="1" operator="equal">
      <formula>$B$6</formula>
    </cfRule>
  </conditionalFormatting>
  <conditionalFormatting sqref="D25:L25">
    <cfRule type="cellIs" dxfId="0" priority="2" stopIfTrue="1" operator="equal">
      <formula>$B$6</formula>
    </cfRule>
  </conditionalFormatting>
  <printOptions horizontalCentered="1"/>
  <pageMargins bottom="0.5" footer="0.0" header="0.0" left="0.25" right="0.25" top="0.5"/>
  <pageSetup orientation="landscape"/>
  <headerFooter>
    <oddFooter>&amp;RMay2022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19.44"/>
    <col customWidth="1" min="2" max="2" width="7.33"/>
    <col customWidth="1" min="3" max="3" width="4.67"/>
    <col customWidth="1" min="4" max="16" width="5.44"/>
    <col customWidth="1" min="17" max="26" width="8.78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7" t="s">
        <v>1</v>
      </c>
      <c r="P3" s="8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9" t="s">
        <v>31</v>
      </c>
      <c r="B4" s="10"/>
      <c r="C4" s="11" t="s">
        <v>3</v>
      </c>
      <c r="D4" s="12"/>
      <c r="E4" s="13"/>
      <c r="F4" s="14">
        <v>0.3541666666666667</v>
      </c>
      <c r="G4" s="15" t="s">
        <v>4</v>
      </c>
      <c r="H4" s="16">
        <v>18.0</v>
      </c>
      <c r="I4" s="17" t="s">
        <v>5</v>
      </c>
      <c r="J4" s="18"/>
      <c r="K4" s="18"/>
      <c r="L4" s="18"/>
      <c r="M4" s="19"/>
      <c r="N4" s="20" t="s">
        <v>6</v>
      </c>
      <c r="O4" s="12"/>
      <c r="P4" s="2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08" t="s">
        <v>7</v>
      </c>
      <c r="B5" s="109"/>
      <c r="C5" s="99" t="s">
        <v>8</v>
      </c>
      <c r="D5" s="99">
        <v>10.0</v>
      </c>
      <c r="E5" s="99">
        <v>11.0</v>
      </c>
      <c r="F5" s="99">
        <v>12.0</v>
      </c>
      <c r="G5" s="99">
        <v>13.0</v>
      </c>
      <c r="H5" s="99">
        <v>14.0</v>
      </c>
      <c r="I5" s="99">
        <v>15.0</v>
      </c>
      <c r="J5" s="99">
        <v>16.0</v>
      </c>
      <c r="K5" s="99">
        <v>17.0</v>
      </c>
      <c r="L5" s="99">
        <v>18.0</v>
      </c>
      <c r="M5" s="99" t="s">
        <v>9</v>
      </c>
      <c r="N5" s="110" t="s">
        <v>10</v>
      </c>
      <c r="O5" s="110" t="s">
        <v>11</v>
      </c>
      <c r="P5" s="111" t="s">
        <v>12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08" t="s">
        <v>13</v>
      </c>
      <c r="B6" s="112">
        <v>12.0</v>
      </c>
      <c r="C6" s="113" t="s">
        <v>14</v>
      </c>
      <c r="D6" s="114">
        <v>421.0</v>
      </c>
      <c r="E6" s="114">
        <v>256.0</v>
      </c>
      <c r="F6" s="114">
        <v>126.0</v>
      </c>
      <c r="G6" s="114">
        <v>332.0</v>
      </c>
      <c r="H6" s="114">
        <v>313.0</v>
      </c>
      <c r="I6" s="114">
        <v>284.0</v>
      </c>
      <c r="J6" s="114">
        <v>100.0</v>
      </c>
      <c r="K6" s="114">
        <v>389.0</v>
      </c>
      <c r="L6" s="114">
        <v>303.0</v>
      </c>
      <c r="M6" s="96">
        <f t="shared" ref="M6:M7" si="1">SUM(D6:L6)</f>
        <v>2524</v>
      </c>
      <c r="N6" s="115">
        <v>119.0</v>
      </c>
      <c r="O6" s="115">
        <v>34.4</v>
      </c>
      <c r="P6" s="116">
        <f>+M7</f>
        <v>36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17" t="s">
        <v>32</v>
      </c>
      <c r="B7" s="110"/>
      <c r="C7" s="118" t="s">
        <v>12</v>
      </c>
      <c r="D7" s="96">
        <v>5.0</v>
      </c>
      <c r="E7" s="96">
        <v>3.0</v>
      </c>
      <c r="F7" s="96">
        <v>4.0</v>
      </c>
      <c r="G7" s="96">
        <v>5.0</v>
      </c>
      <c r="H7" s="96">
        <v>3.0</v>
      </c>
      <c r="I7" s="96">
        <v>4.0</v>
      </c>
      <c r="J7" s="96">
        <v>4.0</v>
      </c>
      <c r="K7" s="96">
        <v>3.0</v>
      </c>
      <c r="L7" s="96">
        <v>5.0</v>
      </c>
      <c r="M7" s="96">
        <f t="shared" si="1"/>
        <v>36</v>
      </c>
      <c r="N7" s="37"/>
      <c r="O7" s="37"/>
      <c r="P7" s="38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39"/>
      <c r="B8" s="119" t="s">
        <v>16</v>
      </c>
      <c r="C8" s="41" t="s">
        <v>17</v>
      </c>
      <c r="D8" s="20"/>
      <c r="E8" s="42"/>
      <c r="F8" s="42"/>
      <c r="G8" s="42"/>
      <c r="H8" s="42"/>
      <c r="I8" s="42"/>
      <c r="J8" s="42"/>
      <c r="K8" s="42"/>
      <c r="L8" s="42"/>
      <c r="M8" s="42"/>
      <c r="N8" s="37" t="s">
        <v>17</v>
      </c>
      <c r="O8" s="37" t="s">
        <v>18</v>
      </c>
      <c r="P8" s="38" t="s">
        <v>19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43" t="s">
        <v>20</v>
      </c>
      <c r="B9" s="44"/>
      <c r="C9" s="45">
        <f t="shared" ref="C9:C10" si="2">IF(ROUND(B9*$N$6/113+($O$6-$P$6),0)&lt;0,0,ROUND(B9*$N$6/113+($O$6-$P$6),0))</f>
        <v>0</v>
      </c>
      <c r="D9" s="120"/>
      <c r="E9" s="120"/>
      <c r="F9" s="120"/>
      <c r="G9" s="120"/>
      <c r="H9" s="120"/>
      <c r="I9" s="120"/>
      <c r="J9" s="120"/>
      <c r="K9" s="120"/>
      <c r="L9" s="120"/>
      <c r="M9" s="37"/>
      <c r="N9" s="47">
        <f t="shared" ref="N9:N10" si="3">C9</f>
        <v>0</v>
      </c>
      <c r="O9" s="48"/>
      <c r="P9" s="49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43" t="s">
        <v>20</v>
      </c>
      <c r="B10" s="44"/>
      <c r="C10" s="45">
        <f t="shared" si="2"/>
        <v>0</v>
      </c>
      <c r="D10" s="120"/>
      <c r="E10" s="120"/>
      <c r="F10" s="120"/>
      <c r="G10" s="120"/>
      <c r="H10" s="120"/>
      <c r="I10" s="120"/>
      <c r="J10" s="120"/>
      <c r="K10" s="120"/>
      <c r="L10" s="120"/>
      <c r="M10" s="50"/>
      <c r="N10" s="51">
        <f t="shared" si="3"/>
        <v>0</v>
      </c>
      <c r="O10" s="52"/>
      <c r="P10" s="5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39"/>
      <c r="B11" s="119" t="s">
        <v>16</v>
      </c>
      <c r="C11" s="41" t="s">
        <v>17</v>
      </c>
      <c r="D11" s="20"/>
      <c r="E11" s="42"/>
      <c r="F11" s="42"/>
      <c r="G11" s="42"/>
      <c r="H11" s="42"/>
      <c r="I11" s="42"/>
      <c r="J11" s="42"/>
      <c r="K11" s="42"/>
      <c r="L11" s="42"/>
      <c r="M11" s="42"/>
      <c r="N11" s="37" t="s">
        <v>17</v>
      </c>
      <c r="O11" s="37" t="s">
        <v>18</v>
      </c>
      <c r="P11" s="38" t="s">
        <v>19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43" t="s">
        <v>20</v>
      </c>
      <c r="B12" s="44"/>
      <c r="C12" s="45">
        <f t="shared" ref="C12:C13" si="4">IF(ROUND(B12*$N$6/113+($O$6-$P$6),0)&lt;0,0,ROUND(B12*$N$6/113+($O$6-$P$6),0))</f>
        <v>0</v>
      </c>
      <c r="D12" s="120"/>
      <c r="E12" s="120"/>
      <c r="F12" s="120"/>
      <c r="G12" s="120"/>
      <c r="H12" s="120"/>
      <c r="I12" s="120"/>
      <c r="J12" s="120"/>
      <c r="K12" s="120"/>
      <c r="L12" s="120"/>
      <c r="M12" s="37"/>
      <c r="N12" s="47">
        <f t="shared" ref="N12:N13" si="5">C12</f>
        <v>0</v>
      </c>
      <c r="O12" s="48"/>
      <c r="P12" s="4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43" t="s">
        <v>20</v>
      </c>
      <c r="B13" s="44"/>
      <c r="C13" s="45">
        <f t="shared" si="4"/>
        <v>0</v>
      </c>
      <c r="D13" s="120"/>
      <c r="E13" s="120"/>
      <c r="F13" s="120"/>
      <c r="G13" s="120"/>
      <c r="H13" s="120"/>
      <c r="I13" s="120"/>
      <c r="J13" s="120"/>
      <c r="K13" s="120"/>
      <c r="L13" s="120"/>
      <c r="M13" s="50"/>
      <c r="N13" s="51">
        <f t="shared" si="5"/>
        <v>0</v>
      </c>
      <c r="O13" s="52"/>
      <c r="P13" s="5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63"/>
      <c r="B14" s="121" t="s">
        <v>21</v>
      </c>
      <c r="C14" s="13"/>
      <c r="D14" s="37"/>
      <c r="E14" s="37"/>
      <c r="F14" s="37"/>
      <c r="G14" s="37"/>
      <c r="H14" s="37"/>
      <c r="I14" s="37"/>
      <c r="J14" s="37"/>
      <c r="K14" s="37"/>
      <c r="L14" s="20"/>
      <c r="M14" s="122"/>
      <c r="N14" s="123"/>
      <c r="O14" s="64"/>
      <c r="P14" s="6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06"/>
      <c r="B15" s="91" t="s">
        <v>24</v>
      </c>
      <c r="C15" s="13"/>
      <c r="D15" s="96">
        <v>6.0</v>
      </c>
      <c r="E15" s="96">
        <v>16.0</v>
      </c>
      <c r="F15" s="96">
        <v>8.0</v>
      </c>
      <c r="G15" s="96">
        <v>2.0</v>
      </c>
      <c r="H15" s="96">
        <v>14.0</v>
      </c>
      <c r="I15" s="96">
        <v>12.0</v>
      </c>
      <c r="J15" s="96">
        <v>10.0</v>
      </c>
      <c r="K15" s="96">
        <v>18.0</v>
      </c>
      <c r="L15" s="96">
        <v>4.0</v>
      </c>
      <c r="M15" s="113"/>
      <c r="N15" s="124"/>
      <c r="O15" s="3"/>
      <c r="P15" s="65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06"/>
      <c r="B16" s="91" t="s">
        <v>25</v>
      </c>
      <c r="C16" s="13"/>
      <c r="D16" s="125">
        <f t="shared" ref="D16:L16" si="6">IF(D$5&gt;=$B$6,$F$4+(D$5-$B$6+1)*$H$4/1440, $L$16+((D$5-9)*$H$4/1440))</f>
        <v>0.4541666667</v>
      </c>
      <c r="E16" s="125">
        <f t="shared" si="6"/>
        <v>0.4666666667</v>
      </c>
      <c r="F16" s="125">
        <f t="shared" si="6"/>
        <v>0.3666666667</v>
      </c>
      <c r="G16" s="125">
        <f t="shared" si="6"/>
        <v>0.3791666667</v>
      </c>
      <c r="H16" s="125">
        <f t="shared" si="6"/>
        <v>0.3916666667</v>
      </c>
      <c r="I16" s="125">
        <f t="shared" si="6"/>
        <v>0.4041666667</v>
      </c>
      <c r="J16" s="125">
        <f t="shared" si="6"/>
        <v>0.4166666667</v>
      </c>
      <c r="K16" s="125">
        <f t="shared" si="6"/>
        <v>0.4291666667</v>
      </c>
      <c r="L16" s="125">
        <f t="shared" si="6"/>
        <v>0.4416666667</v>
      </c>
      <c r="M16" s="125"/>
      <c r="N16" s="124"/>
      <c r="O16" s="3"/>
      <c r="P16" s="65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75" customHeight="1">
      <c r="A17" s="75" t="s">
        <v>26</v>
      </c>
      <c r="B17" s="76"/>
      <c r="C17" s="77" t="s">
        <v>27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80"/>
      <c r="B18" s="81"/>
      <c r="C18" s="77" t="s">
        <v>27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55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4" t="s">
        <v>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7" t="s">
        <v>1</v>
      </c>
      <c r="P21" s="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9" t="s">
        <v>31</v>
      </c>
      <c r="B22" s="10"/>
      <c r="C22" s="11" t="s">
        <v>3</v>
      </c>
      <c r="D22" s="12"/>
      <c r="E22" s="13"/>
      <c r="F22" s="14">
        <v>0.3541666666666667</v>
      </c>
      <c r="G22" s="15" t="s">
        <v>4</v>
      </c>
      <c r="H22" s="16">
        <v>18.0</v>
      </c>
      <c r="I22" s="17" t="s">
        <v>5</v>
      </c>
      <c r="J22" s="18"/>
      <c r="K22" s="18"/>
      <c r="L22" s="18"/>
      <c r="M22" s="19"/>
      <c r="N22" s="20" t="s">
        <v>6</v>
      </c>
      <c r="O22" s="12"/>
      <c r="P22" s="2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08" t="s">
        <v>7</v>
      </c>
      <c r="B23" s="109"/>
      <c r="C23" s="99" t="s">
        <v>8</v>
      </c>
      <c r="D23" s="99">
        <v>10.0</v>
      </c>
      <c r="E23" s="99">
        <v>11.0</v>
      </c>
      <c r="F23" s="99">
        <v>12.0</v>
      </c>
      <c r="G23" s="99">
        <v>13.0</v>
      </c>
      <c r="H23" s="99">
        <v>14.0</v>
      </c>
      <c r="I23" s="99">
        <v>15.0</v>
      </c>
      <c r="J23" s="99">
        <v>16.0</v>
      </c>
      <c r="K23" s="99">
        <v>17.0</v>
      </c>
      <c r="L23" s="99">
        <v>18.0</v>
      </c>
      <c r="M23" s="99" t="s">
        <v>9</v>
      </c>
      <c r="N23" s="110" t="s">
        <v>10</v>
      </c>
      <c r="O23" s="110" t="s">
        <v>11</v>
      </c>
      <c r="P23" s="111" t="s">
        <v>12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08" t="s">
        <v>13</v>
      </c>
      <c r="B24" s="112">
        <v>12.0</v>
      </c>
      <c r="C24" s="113" t="s">
        <v>14</v>
      </c>
      <c r="D24" s="114">
        <v>455.0</v>
      </c>
      <c r="E24" s="114">
        <v>157.0</v>
      </c>
      <c r="F24" s="114">
        <v>372.0</v>
      </c>
      <c r="G24" s="114">
        <v>441.0</v>
      </c>
      <c r="H24" s="114">
        <v>158.0</v>
      </c>
      <c r="I24" s="114">
        <v>308.0</v>
      </c>
      <c r="J24" s="114">
        <v>324.0</v>
      </c>
      <c r="K24" s="114">
        <v>113.0</v>
      </c>
      <c r="L24" s="114">
        <v>462.0</v>
      </c>
      <c r="M24" s="96">
        <f t="shared" ref="M24:M25" si="7">SUM(D24:L24)</f>
        <v>2790</v>
      </c>
      <c r="N24" s="115">
        <v>129.0</v>
      </c>
      <c r="O24" s="115">
        <v>34.4</v>
      </c>
      <c r="P24" s="116">
        <f>+M25</f>
        <v>36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17" t="s">
        <v>32</v>
      </c>
      <c r="B25" s="110"/>
      <c r="C25" s="118" t="s">
        <v>12</v>
      </c>
      <c r="D25" s="96">
        <v>5.0</v>
      </c>
      <c r="E25" s="96">
        <v>3.0</v>
      </c>
      <c r="F25" s="96">
        <v>4.0</v>
      </c>
      <c r="G25" s="96">
        <v>5.0</v>
      </c>
      <c r="H25" s="96">
        <v>3.0</v>
      </c>
      <c r="I25" s="96">
        <v>4.0</v>
      </c>
      <c r="J25" s="96">
        <v>4.0</v>
      </c>
      <c r="K25" s="96">
        <v>3.0</v>
      </c>
      <c r="L25" s="96">
        <v>5.0</v>
      </c>
      <c r="M25" s="96">
        <f t="shared" si="7"/>
        <v>36</v>
      </c>
      <c r="N25" s="37"/>
      <c r="O25" s="37"/>
      <c r="P25" s="3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39"/>
      <c r="B26" s="119" t="s">
        <v>16</v>
      </c>
      <c r="C26" s="41" t="s">
        <v>17</v>
      </c>
      <c r="D26" s="20"/>
      <c r="E26" s="42"/>
      <c r="F26" s="42"/>
      <c r="G26" s="42"/>
      <c r="H26" s="42"/>
      <c r="I26" s="42"/>
      <c r="J26" s="42"/>
      <c r="K26" s="42"/>
      <c r="L26" s="42"/>
      <c r="M26" s="42"/>
      <c r="N26" s="37" t="s">
        <v>17</v>
      </c>
      <c r="O26" s="37" t="s">
        <v>18</v>
      </c>
      <c r="P26" s="38" t="s">
        <v>19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43" t="s">
        <v>20</v>
      </c>
      <c r="B27" s="44"/>
      <c r="C27" s="45">
        <f t="shared" ref="C27:C28" si="8">IF(ROUND(B27*$N$6/113+($O$6-$P$6),0)&lt;0,0,ROUND(B27*$N$6/113+($O$6-$P$6),0))</f>
        <v>0</v>
      </c>
      <c r="D27" s="120"/>
      <c r="E27" s="120"/>
      <c r="F27" s="120"/>
      <c r="G27" s="120"/>
      <c r="H27" s="120"/>
      <c r="I27" s="120"/>
      <c r="J27" s="120"/>
      <c r="K27" s="120"/>
      <c r="L27" s="120"/>
      <c r="M27" s="37"/>
      <c r="N27" s="47">
        <f t="shared" ref="N27:N28" si="9">C27</f>
        <v>0</v>
      </c>
      <c r="O27" s="48"/>
      <c r="P27" s="4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43" t="s">
        <v>20</v>
      </c>
      <c r="B28" s="44"/>
      <c r="C28" s="45">
        <f t="shared" si="8"/>
        <v>0</v>
      </c>
      <c r="D28" s="120"/>
      <c r="E28" s="120"/>
      <c r="F28" s="120"/>
      <c r="G28" s="120"/>
      <c r="H28" s="120"/>
      <c r="I28" s="120"/>
      <c r="J28" s="120"/>
      <c r="K28" s="120"/>
      <c r="L28" s="120"/>
      <c r="M28" s="50"/>
      <c r="N28" s="51">
        <f t="shared" si="9"/>
        <v>0</v>
      </c>
      <c r="O28" s="52"/>
      <c r="P28" s="5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43"/>
      <c r="B29" s="54" t="s">
        <v>21</v>
      </c>
      <c r="C29" s="13"/>
      <c r="D29" s="120"/>
      <c r="E29" s="120"/>
      <c r="F29" s="120"/>
      <c r="G29" s="120"/>
      <c r="H29" s="120"/>
      <c r="I29" s="120"/>
      <c r="J29" s="120"/>
      <c r="K29" s="120"/>
      <c r="L29" s="120"/>
      <c r="M29" s="50"/>
      <c r="N29" s="126"/>
      <c r="O29" s="52"/>
      <c r="P29" s="5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43"/>
      <c r="B30" s="58" t="s">
        <v>22</v>
      </c>
      <c r="C30" s="13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52"/>
      <c r="P30" s="5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39"/>
      <c r="B31" s="119" t="s">
        <v>16</v>
      </c>
      <c r="C31" s="41" t="s">
        <v>17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130" t="s">
        <v>17</v>
      </c>
      <c r="O31" s="37" t="s">
        <v>18</v>
      </c>
      <c r="P31" s="38" t="s">
        <v>19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43" t="s">
        <v>20</v>
      </c>
      <c r="B32" s="44"/>
      <c r="C32" s="45">
        <f t="shared" ref="C32:C33" si="10">IF(ROUND(B32*$N$6/113+($O$6-$P$6),0)&lt;0,0,ROUND(B32*$N$6/113+($O$6-$P$6),0))</f>
        <v>0</v>
      </c>
      <c r="D32" s="120"/>
      <c r="E32" s="120"/>
      <c r="F32" s="120"/>
      <c r="G32" s="120"/>
      <c r="H32" s="120"/>
      <c r="I32" s="120"/>
      <c r="J32" s="120"/>
      <c r="K32" s="120"/>
      <c r="L32" s="120"/>
      <c r="M32" s="37"/>
      <c r="N32" s="131">
        <f t="shared" ref="N32:N33" si="11">C32</f>
        <v>0</v>
      </c>
      <c r="O32" s="48"/>
      <c r="P32" s="49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43" t="s">
        <v>20</v>
      </c>
      <c r="B33" s="44"/>
      <c r="C33" s="45">
        <f t="shared" si="10"/>
        <v>0</v>
      </c>
      <c r="D33" s="120"/>
      <c r="E33" s="120"/>
      <c r="F33" s="120"/>
      <c r="G33" s="120"/>
      <c r="H33" s="120"/>
      <c r="I33" s="120"/>
      <c r="J33" s="120"/>
      <c r="K33" s="120"/>
      <c r="L33" s="120"/>
      <c r="M33" s="37"/>
      <c r="N33" s="126">
        <f t="shared" si="11"/>
        <v>0</v>
      </c>
      <c r="O33" s="52"/>
      <c r="P33" s="5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63"/>
      <c r="B34" s="54" t="s">
        <v>21</v>
      </c>
      <c r="C34" s="13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56"/>
      <c r="O34" s="64"/>
      <c r="P34" s="65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63"/>
      <c r="B35" s="58" t="s">
        <v>22</v>
      </c>
      <c r="C35" s="13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1"/>
      <c r="O35" s="3"/>
      <c r="P35" s="6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06"/>
      <c r="B36" s="91" t="s">
        <v>24</v>
      </c>
      <c r="C36" s="13"/>
      <c r="D36" s="132">
        <v>6.0</v>
      </c>
      <c r="E36" s="132">
        <v>16.0</v>
      </c>
      <c r="F36" s="132">
        <v>8.0</v>
      </c>
      <c r="G36" s="132">
        <v>2.0</v>
      </c>
      <c r="H36" s="132">
        <v>14.0</v>
      </c>
      <c r="I36" s="132">
        <v>12.0</v>
      </c>
      <c r="J36" s="132">
        <v>10.0</v>
      </c>
      <c r="K36" s="132">
        <v>18.0</v>
      </c>
      <c r="L36" s="132">
        <v>4.0</v>
      </c>
      <c r="M36" s="133"/>
      <c r="N36" s="37"/>
      <c r="O36" s="3"/>
      <c r="P36" s="6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06"/>
      <c r="B37" s="91" t="s">
        <v>25</v>
      </c>
      <c r="C37" s="13"/>
      <c r="D37" s="125">
        <f t="shared" ref="D37:L37" si="12">IF(D$23&gt;=$B$24,$F$22+(D$23-$B$24+1)*$H$4/1440, $L$37+((D$23-9)*$H$4/1440))</f>
        <v>0.4541666667</v>
      </c>
      <c r="E37" s="125">
        <f t="shared" si="12"/>
        <v>0.4666666667</v>
      </c>
      <c r="F37" s="125">
        <f t="shared" si="12"/>
        <v>0.3666666667</v>
      </c>
      <c r="G37" s="125">
        <f t="shared" si="12"/>
        <v>0.3791666667</v>
      </c>
      <c r="H37" s="125">
        <f t="shared" si="12"/>
        <v>0.3916666667</v>
      </c>
      <c r="I37" s="125">
        <f t="shared" si="12"/>
        <v>0.4041666667</v>
      </c>
      <c r="J37" s="125">
        <f t="shared" si="12"/>
        <v>0.4166666667</v>
      </c>
      <c r="K37" s="125">
        <f t="shared" si="12"/>
        <v>0.4291666667</v>
      </c>
      <c r="L37" s="125">
        <f t="shared" si="12"/>
        <v>0.4416666667</v>
      </c>
      <c r="M37" s="134"/>
      <c r="N37" s="37"/>
      <c r="O37" s="3"/>
      <c r="P37" s="65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75" t="s">
        <v>26</v>
      </c>
      <c r="B38" s="76"/>
      <c r="C38" s="77" t="s">
        <v>27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4.75" customHeight="1">
      <c r="A39" s="80"/>
      <c r="B39" s="81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9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4.75" customHeight="1">
      <c r="R40" s="1"/>
      <c r="S40" s="1"/>
      <c r="T40" s="1"/>
      <c r="U40" s="1"/>
      <c r="V40" s="1"/>
      <c r="W40" s="1"/>
      <c r="X40" s="1"/>
      <c r="Y40" s="1"/>
      <c r="Z40" s="1"/>
    </row>
    <row r="41" ht="24.75" customHeight="1"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07"/>
      <c r="H51" s="1"/>
      <c r="I51" s="1"/>
      <c r="J51" s="1"/>
      <c r="K51" s="1"/>
      <c r="L51" s="1"/>
      <c r="M51" s="1"/>
      <c r="N51" s="2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33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3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4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4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3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3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3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3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3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3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3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3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3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3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3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3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3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3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3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3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3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3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3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3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3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3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3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3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3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3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3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3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3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3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3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3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3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3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3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3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3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3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3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3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3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3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3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3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3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3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3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3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3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3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3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3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3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3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3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3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3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3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3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3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3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3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3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3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3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3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3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3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3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3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A2:P2"/>
    <mergeCell ref="A3:P3"/>
    <mergeCell ref="C4:E4"/>
    <mergeCell ref="N4:P4"/>
    <mergeCell ref="B14:C14"/>
    <mergeCell ref="B15:C15"/>
    <mergeCell ref="B16:C16"/>
    <mergeCell ref="A17:B18"/>
    <mergeCell ref="C17:P17"/>
    <mergeCell ref="C18:P18"/>
    <mergeCell ref="A20:P20"/>
    <mergeCell ref="A21:P21"/>
    <mergeCell ref="C22:E22"/>
    <mergeCell ref="N22:P22"/>
    <mergeCell ref="C38:P38"/>
    <mergeCell ref="C39:P39"/>
    <mergeCell ref="B29:C29"/>
    <mergeCell ref="B30:C30"/>
    <mergeCell ref="B34:C34"/>
    <mergeCell ref="B35:C35"/>
    <mergeCell ref="B36:C36"/>
    <mergeCell ref="B37:C37"/>
    <mergeCell ref="A38:B39"/>
  </mergeCells>
  <conditionalFormatting sqref="D5:L5">
    <cfRule type="cellIs" dxfId="0" priority="1" stopIfTrue="1" operator="equal">
      <formula>$B$6</formula>
    </cfRule>
  </conditionalFormatting>
  <conditionalFormatting sqref="D23:L23">
    <cfRule type="cellIs" dxfId="0" priority="2" stopIfTrue="1" operator="equal">
      <formula>$B$24</formula>
    </cfRule>
  </conditionalFormatting>
  <printOptions horizontalCentered="1"/>
  <pageMargins bottom="0.0" footer="0.0" header="0.0" left="0.5" right="0.5" top="0.2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2012-04-28T15:45:23Z</dcterms:created>
  <dc:creator>Diane Howell</dc:creator>
</cp:coreProperties>
</file>